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0\Desktop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3040" windowHeight="7752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L62" i="11"/>
  <c r="L61" i="11" s="1"/>
  <c r="K62" i="11"/>
  <c r="J62" i="11"/>
  <c r="J61" i="11" s="1"/>
  <c r="I62" i="11"/>
  <c r="H62" i="11"/>
  <c r="G62" i="11"/>
  <c r="M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L118" i="13" l="1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J120" i="11"/>
  <c r="H120" i="11"/>
  <c r="G120" i="11"/>
  <c r="F99" i="11"/>
  <c r="F120" i="11" s="1"/>
  <c r="K120" i="11"/>
  <c r="F5" i="12"/>
  <c r="S118" i="13"/>
  <c r="E118" i="11" s="1"/>
  <c r="M99" i="13"/>
  <c r="I99" i="13"/>
  <c r="I120" i="13" s="1"/>
  <c r="Q99" i="13"/>
  <c r="Q120" i="13" s="1"/>
  <c r="G99" i="13"/>
  <c r="G120" i="13" s="1"/>
  <c r="L120" i="13"/>
  <c r="H99" i="13"/>
  <c r="H120" i="13" s="1"/>
  <c r="M120" i="13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<sst xmlns="http://schemas.openxmlformats.org/spreadsheetml/2006/main" count="482" uniqueCount="258">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</sst>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topLeftCell="E107" zoomScaleNormal="100" zoomScaleSheetLayoutView="75" workbookViewId="0">
      <selection activeCell="E120" sqref="E120"/>
    </sheetView>
  </sheetViews>
  <sheetFormatPr defaultColWidth="9.109375" defaultRowHeight="13.8" x14ac:dyDescent="0.25"/>
  <cols>
    <col min="1" max="1" width="6.6640625" style="49" bestFit="1" customWidth="1"/>
    <col min="2" max="2" width="6.109375" style="34" bestFit="1" customWidth="1"/>
    <col min="3" max="3" width="5.5546875" style="34" bestFit="1" customWidth="1"/>
    <col min="4" max="4" width="61.6640625" style="38" bestFit="1" customWidth="1"/>
    <col min="5" max="13" width="15.6640625" style="39" customWidth="1"/>
    <col min="14" max="14" width="15.109375" style="161" bestFit="1" customWidth="1"/>
    <col min="15" max="19" width="14.6640625" style="39" customWidth="1"/>
    <col min="20" max="16384" width="9.109375" style="36"/>
  </cols>
  <sheetData>
    <row r="1" spans="1:20" s="33" customFormat="1" ht="35.25" customHeight="1" thickBot="1" x14ac:dyDescent="0.35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35">
      <c r="A2" s="125"/>
      <c r="B2" s="126"/>
      <c r="C2" s="127"/>
      <c r="D2" s="179" t="s">
        <v>250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3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3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120908</v>
      </c>
      <c r="H4" s="182"/>
      <c r="I4" s="11"/>
      <c r="J4" s="14" t="s">
        <v>3</v>
      </c>
      <c r="K4" s="15"/>
      <c r="L4" s="16"/>
      <c r="M4" s="16"/>
      <c r="N4" s="155"/>
      <c r="O4" s="52">
        <v>2021</v>
      </c>
      <c r="P4" s="17"/>
      <c r="Q4" s="11"/>
      <c r="R4" s="11"/>
      <c r="S4" s="12"/>
    </row>
    <row r="5" spans="1:20" s="33" customFormat="1" ht="12" customHeight="1" thickBot="1" x14ac:dyDescent="0.35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4.4" thickBot="1" x14ac:dyDescent="0.3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35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3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64"/>
      <c r="P8" s="164"/>
      <c r="Q8" s="166"/>
      <c r="R8" s="164"/>
      <c r="S8" s="168"/>
    </row>
    <row r="9" spans="1:20" ht="23.25" customHeight="1" x14ac:dyDescent="0.25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25">
      <c r="A10" s="94" t="s">
        <v>39</v>
      </c>
      <c r="B10" s="95"/>
      <c r="C10" s="96"/>
      <c r="D10" s="44" t="s">
        <v>40</v>
      </c>
      <c r="E10" s="139">
        <f>SUM(E11:E12)</f>
        <v>4833141.5500000007</v>
      </c>
      <c r="F10" s="139">
        <f t="shared" ref="F10:R10" si="0">SUM(F11:F12)</f>
        <v>17214.2</v>
      </c>
      <c r="G10" s="139">
        <f t="shared" si="0"/>
        <v>0</v>
      </c>
      <c r="H10" s="139">
        <f t="shared" si="0"/>
        <v>1418971.75</v>
      </c>
      <c r="I10" s="139">
        <f t="shared" si="0"/>
        <v>529161.05999999994</v>
      </c>
      <c r="J10" s="139">
        <f t="shared" si="0"/>
        <v>769952.73081438767</v>
      </c>
      <c r="K10" s="139">
        <f t="shared" si="0"/>
        <v>6858.02</v>
      </c>
      <c r="L10" s="139">
        <f t="shared" si="0"/>
        <v>87157.49</v>
      </c>
      <c r="M10" s="139">
        <f t="shared" si="0"/>
        <v>25328.55</v>
      </c>
      <c r="N10" s="148">
        <f>SUM(N11:N12)</f>
        <v>0</v>
      </c>
      <c r="O10" s="139">
        <f t="shared" si="0"/>
        <v>96615.74</v>
      </c>
      <c r="P10" s="139">
        <f t="shared" si="0"/>
        <v>43014.27</v>
      </c>
      <c r="Q10" s="139">
        <f t="shared" si="0"/>
        <v>0</v>
      </c>
      <c r="R10" s="139">
        <f t="shared" si="0"/>
        <v>0</v>
      </c>
      <c r="S10" s="138">
        <f>SUM(E10:R10)</f>
        <v>7827415.3608143879</v>
      </c>
      <c r="T10" s="40"/>
    </row>
    <row r="11" spans="1:20" s="37" customFormat="1" x14ac:dyDescent="0.25">
      <c r="A11" s="94"/>
      <c r="B11" s="95" t="s">
        <v>41</v>
      </c>
      <c r="C11" s="96"/>
      <c r="D11" s="92" t="s">
        <v>42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0</v>
      </c>
      <c r="T11" s="40"/>
    </row>
    <row r="12" spans="1:20" s="37" customFormat="1" ht="24" x14ac:dyDescent="0.25">
      <c r="A12" s="94"/>
      <c r="B12" s="95" t="s">
        <v>43</v>
      </c>
      <c r="C12" s="96"/>
      <c r="D12" s="92" t="s">
        <v>44</v>
      </c>
      <c r="E12" s="134">
        <v>4833141.5500000007</v>
      </c>
      <c r="F12" s="134">
        <v>17214.2</v>
      </c>
      <c r="G12" s="134">
        <v>0</v>
      </c>
      <c r="H12" s="134">
        <v>1418971.75</v>
      </c>
      <c r="I12" s="134">
        <v>529161.05999999994</v>
      </c>
      <c r="J12" s="134">
        <v>769952.73081438767</v>
      </c>
      <c r="K12" s="134">
        <v>6858.02</v>
      </c>
      <c r="L12" s="134">
        <v>87157.49</v>
      </c>
      <c r="M12" s="134">
        <v>25328.55</v>
      </c>
      <c r="N12" s="159">
        <v>0</v>
      </c>
      <c r="O12" s="134">
        <v>96615.74</v>
      </c>
      <c r="P12" s="134">
        <v>43014.27</v>
      </c>
      <c r="Q12" s="134">
        <v>0</v>
      </c>
      <c r="R12" s="134">
        <v>0</v>
      </c>
      <c r="S12" s="137">
        <f t="shared" si="1"/>
        <v>7827415.3608143879</v>
      </c>
      <c r="T12" s="40"/>
    </row>
    <row r="13" spans="1:20" s="37" customFormat="1" ht="30.75" customHeight="1" x14ac:dyDescent="0.25">
      <c r="A13" s="94" t="s">
        <v>45</v>
      </c>
      <c r="B13" s="95"/>
      <c r="C13" s="96"/>
      <c r="D13" s="44" t="s">
        <v>46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59">
        <v>0</v>
      </c>
      <c r="O13" s="134">
        <v>0</v>
      </c>
      <c r="P13" s="134">
        <v>0</v>
      </c>
      <c r="Q13" s="134">
        <v>0</v>
      </c>
      <c r="R13" s="134">
        <v>0</v>
      </c>
      <c r="S13" s="137">
        <f t="shared" si="1"/>
        <v>0</v>
      </c>
      <c r="T13" s="40"/>
    </row>
    <row r="14" spans="1:20" s="37" customFormat="1" ht="27.6" x14ac:dyDescent="0.25">
      <c r="A14" s="94" t="s">
        <v>47</v>
      </c>
      <c r="B14" s="96"/>
      <c r="C14" s="96"/>
      <c r="D14" s="44" t="s">
        <v>48</v>
      </c>
      <c r="E14" s="134">
        <v>4101.42</v>
      </c>
      <c r="F14" s="134">
        <v>2231.83</v>
      </c>
      <c r="G14" s="134">
        <v>0</v>
      </c>
      <c r="H14" s="134">
        <v>5795.05</v>
      </c>
      <c r="I14" s="134">
        <v>53598.36</v>
      </c>
      <c r="J14" s="134">
        <v>82247.72</v>
      </c>
      <c r="K14" s="134">
        <v>914.4</v>
      </c>
      <c r="L14" s="134">
        <v>26147.25</v>
      </c>
      <c r="M14" s="134">
        <v>25328.55</v>
      </c>
      <c r="N14" s="159">
        <v>0</v>
      </c>
      <c r="O14" s="134">
        <v>83751.94</v>
      </c>
      <c r="P14" s="134">
        <v>11685.68</v>
      </c>
      <c r="Q14" s="134">
        <v>172842.7</v>
      </c>
      <c r="R14" s="134">
        <v>637.04999999999995</v>
      </c>
      <c r="S14" s="137">
        <f t="shared" si="1"/>
        <v>469281.95</v>
      </c>
      <c r="T14" s="40"/>
    </row>
    <row r="15" spans="1:20" s="37" customFormat="1" x14ac:dyDescent="0.25">
      <c r="A15" s="94" t="s">
        <v>49</v>
      </c>
      <c r="B15" s="96"/>
      <c r="C15" s="96"/>
      <c r="D15" s="44" t="s">
        <v>50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59">
        <v>0</v>
      </c>
      <c r="O15" s="134">
        <v>0</v>
      </c>
      <c r="P15" s="134">
        <v>0</v>
      </c>
      <c r="Q15" s="134">
        <v>0</v>
      </c>
      <c r="R15" s="134">
        <v>0</v>
      </c>
      <c r="S15" s="137">
        <f t="shared" si="1"/>
        <v>0</v>
      </c>
      <c r="T15" s="40"/>
    </row>
    <row r="16" spans="1:20" s="37" customFormat="1" x14ac:dyDescent="0.25">
      <c r="A16" s="94" t="s">
        <v>51</v>
      </c>
      <c r="B16" s="96"/>
      <c r="C16" s="96"/>
      <c r="D16" s="44" t="s">
        <v>52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59">
        <v>0</v>
      </c>
      <c r="O16" s="134">
        <v>0</v>
      </c>
      <c r="P16" s="134">
        <v>0</v>
      </c>
      <c r="Q16" s="134">
        <v>0</v>
      </c>
      <c r="R16" s="134">
        <v>0</v>
      </c>
      <c r="S16" s="137">
        <f t="shared" si="1"/>
        <v>0</v>
      </c>
      <c r="T16" s="40"/>
    </row>
    <row r="17" spans="1:20" s="37" customFormat="1" ht="41.4" x14ac:dyDescent="0.25">
      <c r="A17" s="94" t="s">
        <v>53</v>
      </c>
      <c r="B17" s="95"/>
      <c r="C17" s="97"/>
      <c r="D17" s="44" t="s">
        <v>54</v>
      </c>
      <c r="E17" s="139">
        <f>SUM(E18,E22)</f>
        <v>0</v>
      </c>
      <c r="F17" s="139">
        <f t="shared" ref="F17:Q17" si="2">SUM(F18,F22)</f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48">
        <f t="shared" ref="N17" si="3">SUM(N18,N22)</f>
        <v>0</v>
      </c>
      <c r="O17" s="139">
        <f t="shared" si="2"/>
        <v>0</v>
      </c>
      <c r="P17" s="139">
        <f>SUM(P18,P22)</f>
        <v>0</v>
      </c>
      <c r="Q17" s="139">
        <f t="shared" si="2"/>
        <v>0</v>
      </c>
      <c r="R17" s="139">
        <f>SUM(R18,R22)</f>
        <v>0</v>
      </c>
      <c r="S17" s="138">
        <f t="shared" si="1"/>
        <v>0</v>
      </c>
      <c r="T17" s="40"/>
    </row>
    <row r="18" spans="1:20" s="37" customFormat="1" x14ac:dyDescent="0.25">
      <c r="A18" s="94"/>
      <c r="B18" s="95" t="s">
        <v>55</v>
      </c>
      <c r="C18" s="97"/>
      <c r="D18" s="92" t="s">
        <v>211</v>
      </c>
      <c r="E18" s="140">
        <f>SUM(E19:E21)</f>
        <v>0</v>
      </c>
      <c r="F18" s="140">
        <f t="shared" ref="F18:Q18" si="4">SUM(F19:F21)</f>
        <v>0</v>
      </c>
      <c r="G18" s="140">
        <f t="shared" si="4"/>
        <v>0</v>
      </c>
      <c r="H18" s="140">
        <f t="shared" si="4"/>
        <v>0</v>
      </c>
      <c r="I18" s="140">
        <f t="shared" si="4"/>
        <v>0</v>
      </c>
      <c r="J18" s="140">
        <f t="shared" si="4"/>
        <v>0</v>
      </c>
      <c r="K18" s="140">
        <f t="shared" si="4"/>
        <v>0</v>
      </c>
      <c r="L18" s="140">
        <f t="shared" si="4"/>
        <v>0</v>
      </c>
      <c r="M18" s="140">
        <f t="shared" si="4"/>
        <v>0</v>
      </c>
      <c r="N18" s="149">
        <f t="shared" ref="N18" si="5">SUM(N19:N21)</f>
        <v>0</v>
      </c>
      <c r="O18" s="140">
        <f t="shared" si="4"/>
        <v>0</v>
      </c>
      <c r="P18" s="140">
        <f t="shared" si="4"/>
        <v>0</v>
      </c>
      <c r="Q18" s="140">
        <f t="shared" si="4"/>
        <v>0</v>
      </c>
      <c r="R18" s="140">
        <f>SUM(R19:R21)</f>
        <v>0</v>
      </c>
      <c r="S18" s="138">
        <f t="shared" si="1"/>
        <v>0</v>
      </c>
      <c r="T18" s="40"/>
    </row>
    <row r="19" spans="1:20" s="37" customFormat="1" x14ac:dyDescent="0.25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59">
        <v>0</v>
      </c>
      <c r="O19" s="134">
        <v>0</v>
      </c>
      <c r="P19" s="134">
        <v>0</v>
      </c>
      <c r="Q19" s="134">
        <v>0</v>
      </c>
      <c r="R19" s="134">
        <v>0</v>
      </c>
      <c r="S19" s="137">
        <f t="shared" si="1"/>
        <v>0</v>
      </c>
      <c r="T19" s="40"/>
    </row>
    <row r="20" spans="1:20" s="37" customFormat="1" x14ac:dyDescent="0.25">
      <c r="A20" s="94"/>
      <c r="B20" s="95"/>
      <c r="C20" s="97" t="s">
        <v>58</v>
      </c>
      <c r="D20" s="131" t="s">
        <v>59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0</v>
      </c>
      <c r="T20" s="40"/>
    </row>
    <row r="21" spans="1:20" s="37" customFormat="1" x14ac:dyDescent="0.25">
      <c r="A21" s="94"/>
      <c r="B21" s="95"/>
      <c r="C21" s="97" t="s">
        <v>60</v>
      </c>
      <c r="D21" s="131" t="s">
        <v>61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0</v>
      </c>
      <c r="T21" s="40"/>
    </row>
    <row r="22" spans="1:20" s="37" customFormat="1" ht="24" x14ac:dyDescent="0.25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5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5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100000000000001" customHeight="1" x14ac:dyDescent="0.25">
      <c r="A25" s="94" t="s">
        <v>64</v>
      </c>
      <c r="B25" s="96"/>
      <c r="C25" s="96"/>
      <c r="D25" s="44" t="s">
        <v>65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34">
        <v>0</v>
      </c>
      <c r="P25" s="134">
        <v>0</v>
      </c>
      <c r="Q25" s="134">
        <v>0</v>
      </c>
      <c r="R25" s="134">
        <v>0</v>
      </c>
      <c r="S25" s="137">
        <f t="shared" si="1"/>
        <v>0</v>
      </c>
      <c r="T25" s="41"/>
    </row>
    <row r="26" spans="1:20" ht="20.100000000000001" customHeight="1" x14ac:dyDescent="0.25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0</v>
      </c>
      <c r="T26" s="41"/>
    </row>
    <row r="27" spans="1:20" s="39" customFormat="1" ht="24.9" customHeight="1" x14ac:dyDescent="0.25">
      <c r="A27" s="128">
        <v>19999</v>
      </c>
      <c r="B27" s="124"/>
      <c r="C27" s="123"/>
      <c r="D27" s="129" t="s">
        <v>221</v>
      </c>
      <c r="E27" s="137">
        <f>SUM(E10,E13,E14,E15,E16,E17,E25,E26)</f>
        <v>4837242.9700000007</v>
      </c>
      <c r="F27" s="137">
        <f t="shared" ref="F27:R27" si="7">SUM(F10,F13,F14,F15,F16,F17,F25,F26)</f>
        <v>19446.03</v>
      </c>
      <c r="G27" s="137">
        <f t="shared" si="7"/>
        <v>0</v>
      </c>
      <c r="H27" s="137">
        <f t="shared" si="7"/>
        <v>1424766.8</v>
      </c>
      <c r="I27" s="137">
        <f t="shared" si="7"/>
        <v>582759.41999999993</v>
      </c>
      <c r="J27" s="137">
        <f t="shared" si="7"/>
        <v>852200.45081438764</v>
      </c>
      <c r="K27" s="137">
        <f t="shared" si="7"/>
        <v>7772.42</v>
      </c>
      <c r="L27" s="137">
        <f t="shared" si="7"/>
        <v>113304.74</v>
      </c>
      <c r="M27" s="137">
        <f t="shared" si="7"/>
        <v>50657.1</v>
      </c>
      <c r="N27" s="148">
        <f t="shared" ref="N27" si="8">SUM(N10,N13,N14,N15,N16,N17,N25,N26)</f>
        <v>0</v>
      </c>
      <c r="O27" s="137">
        <f t="shared" si="7"/>
        <v>180367.68</v>
      </c>
      <c r="P27" s="137">
        <f t="shared" si="7"/>
        <v>54699.95</v>
      </c>
      <c r="Q27" s="137">
        <f t="shared" si="7"/>
        <v>172842.7</v>
      </c>
      <c r="R27" s="137">
        <f t="shared" si="7"/>
        <v>637.04999999999995</v>
      </c>
      <c r="S27" s="137">
        <f t="shared" si="1"/>
        <v>8296697.3108143881</v>
      </c>
      <c r="T27" s="108"/>
    </row>
    <row r="28" spans="1:20" ht="20.100000000000001" customHeight="1" x14ac:dyDescent="0.25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100000000000001" customHeight="1" x14ac:dyDescent="0.25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9">SUM(F30,F37,F43)</f>
        <v>0</v>
      </c>
      <c r="G29" s="141">
        <f t="shared" si="9"/>
        <v>0</v>
      </c>
      <c r="H29" s="141">
        <f t="shared" si="9"/>
        <v>0</v>
      </c>
      <c r="I29" s="141">
        <f t="shared" si="9"/>
        <v>0</v>
      </c>
      <c r="J29" s="141">
        <f t="shared" si="9"/>
        <v>0</v>
      </c>
      <c r="K29" s="141">
        <f t="shared" si="9"/>
        <v>0</v>
      </c>
      <c r="L29" s="141">
        <f t="shared" si="9"/>
        <v>0</v>
      </c>
      <c r="M29" s="141">
        <f t="shared" si="9"/>
        <v>0</v>
      </c>
      <c r="N29" s="150">
        <f t="shared" ref="N29" si="10">SUM(N30,N37,N43)</f>
        <v>0</v>
      </c>
      <c r="O29" s="141">
        <f t="shared" si="9"/>
        <v>0</v>
      </c>
      <c r="P29" s="141">
        <f t="shared" si="9"/>
        <v>0</v>
      </c>
      <c r="Q29" s="141">
        <f t="shared" si="9"/>
        <v>0</v>
      </c>
      <c r="R29" s="141">
        <f t="shared" si="9"/>
        <v>0</v>
      </c>
      <c r="S29" s="138">
        <f>SUM(E29:R29)</f>
        <v>0</v>
      </c>
      <c r="T29" s="41"/>
    </row>
    <row r="30" spans="1:20" ht="20.100000000000001" customHeight="1" x14ac:dyDescent="0.25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0</v>
      </c>
      <c r="H30" s="142">
        <f t="shared" si="11"/>
        <v>0</v>
      </c>
      <c r="I30" s="142">
        <f t="shared" si="11"/>
        <v>0</v>
      </c>
      <c r="J30" s="142">
        <f t="shared" si="11"/>
        <v>0</v>
      </c>
      <c r="K30" s="142">
        <f t="shared" si="11"/>
        <v>0</v>
      </c>
      <c r="L30" s="142">
        <f t="shared" si="11"/>
        <v>0</v>
      </c>
      <c r="M30" s="142">
        <f t="shared" si="11"/>
        <v>0</v>
      </c>
      <c r="N30" s="151">
        <f t="shared" ref="N30" si="12">SUM(N31:N36)</f>
        <v>0</v>
      </c>
      <c r="O30" s="142">
        <f t="shared" si="11"/>
        <v>0</v>
      </c>
      <c r="P30" s="142">
        <f t="shared" si="11"/>
        <v>0</v>
      </c>
      <c r="Q30" s="142">
        <f t="shared" si="11"/>
        <v>0</v>
      </c>
      <c r="R30" s="142">
        <f t="shared" si="11"/>
        <v>0</v>
      </c>
      <c r="S30" s="138">
        <f>SUM(E30:R30)</f>
        <v>0</v>
      </c>
      <c r="T30" s="41"/>
    </row>
    <row r="31" spans="1:20" x14ac:dyDescent="0.25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59">
        <v>0</v>
      </c>
      <c r="O31" s="134">
        <v>0</v>
      </c>
      <c r="P31" s="134">
        <v>0</v>
      </c>
      <c r="Q31" s="134">
        <v>0</v>
      </c>
      <c r="R31" s="134">
        <v>0</v>
      </c>
      <c r="S31" s="143">
        <f>SUM(E31:R31)</f>
        <v>0</v>
      </c>
      <c r="T31" s="41"/>
    </row>
    <row r="32" spans="1:20" x14ac:dyDescent="0.25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25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5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5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5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5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0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0</v>
      </c>
      <c r="T37" s="41"/>
    </row>
    <row r="38" spans="1:20" x14ac:dyDescent="0.25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0</v>
      </c>
      <c r="T38" s="41"/>
    </row>
    <row r="39" spans="1:20" x14ac:dyDescent="0.25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5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5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5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5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0</v>
      </c>
      <c r="G43" s="142">
        <f t="shared" si="17"/>
        <v>0</v>
      </c>
      <c r="H43" s="142">
        <f t="shared" si="17"/>
        <v>0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0</v>
      </c>
      <c r="T43" s="41"/>
    </row>
    <row r="44" spans="1:20" x14ac:dyDescent="0.25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0</v>
      </c>
      <c r="T44" s="41"/>
    </row>
    <row r="45" spans="1:20" x14ac:dyDescent="0.25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100000000000001" customHeight="1" x14ac:dyDescent="0.25">
      <c r="A46" s="93" t="s">
        <v>90</v>
      </c>
      <c r="B46" s="100"/>
      <c r="C46" s="97"/>
      <c r="D46" s="44" t="s">
        <v>22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59">
        <v>0</v>
      </c>
      <c r="O46" s="134">
        <v>0</v>
      </c>
      <c r="P46" s="134">
        <v>0</v>
      </c>
      <c r="Q46" s="134">
        <v>0</v>
      </c>
      <c r="R46" s="134">
        <v>0</v>
      </c>
      <c r="S46" s="143">
        <f t="shared" si="18"/>
        <v>0</v>
      </c>
      <c r="T46" s="41"/>
    </row>
    <row r="47" spans="1:20" ht="20.100000000000001" customHeight="1" x14ac:dyDescent="0.25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100000000000001" customHeight="1" x14ac:dyDescent="0.25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59">
        <v>0</v>
      </c>
      <c r="O48" s="134">
        <v>0</v>
      </c>
      <c r="P48" s="134">
        <v>0</v>
      </c>
      <c r="Q48" s="134">
        <v>0</v>
      </c>
      <c r="R48" s="134">
        <v>0</v>
      </c>
      <c r="S48" s="143">
        <f t="shared" si="18"/>
        <v>0</v>
      </c>
      <c r="T48" s="41"/>
    </row>
    <row r="49" spans="1:20" ht="20.100000000000001" customHeight="1" x14ac:dyDescent="0.25">
      <c r="A49" s="93" t="s">
        <v>94</v>
      </c>
      <c r="B49" s="96"/>
      <c r="C49" s="96"/>
      <c r="D49" s="44" t="s">
        <v>15</v>
      </c>
      <c r="E49" s="141">
        <f>SUM(E50:E51,E54)</f>
        <v>0</v>
      </c>
      <c r="F49" s="141">
        <f t="shared" ref="F49:R49" si="19">SUM(F50:F51,F54)</f>
        <v>0</v>
      </c>
      <c r="G49" s="141">
        <f t="shared" si="19"/>
        <v>0</v>
      </c>
      <c r="H49" s="141">
        <f t="shared" si="19"/>
        <v>0</v>
      </c>
      <c r="I49" s="141">
        <f t="shared" si="19"/>
        <v>0</v>
      </c>
      <c r="J49" s="141">
        <f t="shared" si="19"/>
        <v>0</v>
      </c>
      <c r="K49" s="141">
        <f t="shared" si="19"/>
        <v>0</v>
      </c>
      <c r="L49" s="141">
        <f t="shared" si="19"/>
        <v>0</v>
      </c>
      <c r="M49" s="141">
        <f t="shared" si="19"/>
        <v>0</v>
      </c>
      <c r="N49" s="150">
        <f t="shared" ref="N49" si="20">SUM(N50:N51,N54)</f>
        <v>0</v>
      </c>
      <c r="O49" s="141">
        <f t="shared" si="19"/>
        <v>0</v>
      </c>
      <c r="P49" s="141">
        <f t="shared" si="19"/>
        <v>0</v>
      </c>
      <c r="Q49" s="141">
        <f t="shared" si="19"/>
        <v>0</v>
      </c>
      <c r="R49" s="141">
        <f t="shared" si="19"/>
        <v>0</v>
      </c>
      <c r="S49" s="144">
        <f t="shared" si="18"/>
        <v>0</v>
      </c>
      <c r="T49" s="41"/>
    </row>
    <row r="50" spans="1:20" ht="20.100000000000001" customHeight="1" x14ac:dyDescent="0.25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59">
        <v>0</v>
      </c>
      <c r="O50" s="134">
        <v>0</v>
      </c>
      <c r="P50" s="134">
        <v>0</v>
      </c>
      <c r="Q50" s="134">
        <v>0</v>
      </c>
      <c r="R50" s="134">
        <v>0</v>
      </c>
      <c r="S50" s="143">
        <f t="shared" ref="S50:S56" si="21">SUM(E50:R50)</f>
        <v>0</v>
      </c>
      <c r="T50" s="41"/>
    </row>
    <row r="51" spans="1:20" ht="20.100000000000001" customHeight="1" x14ac:dyDescent="0.25">
      <c r="A51" s="101"/>
      <c r="B51" s="102" t="s">
        <v>97</v>
      </c>
      <c r="C51" s="103"/>
      <c r="D51" s="92" t="s">
        <v>214</v>
      </c>
      <c r="E51" s="142">
        <f>SUM(E52:E53)</f>
        <v>0</v>
      </c>
      <c r="F51" s="142">
        <f t="shared" ref="F51:R51" si="22">SUM(F52:F53)</f>
        <v>0</v>
      </c>
      <c r="G51" s="142">
        <f t="shared" si="22"/>
        <v>0</v>
      </c>
      <c r="H51" s="142">
        <f t="shared" si="22"/>
        <v>0</v>
      </c>
      <c r="I51" s="142">
        <f t="shared" si="22"/>
        <v>0</v>
      </c>
      <c r="J51" s="142">
        <f t="shared" si="22"/>
        <v>0</v>
      </c>
      <c r="K51" s="142">
        <f t="shared" si="22"/>
        <v>0</v>
      </c>
      <c r="L51" s="142">
        <f t="shared" si="22"/>
        <v>0</v>
      </c>
      <c r="M51" s="142">
        <f t="shared" si="22"/>
        <v>0</v>
      </c>
      <c r="N51" s="151">
        <f t="shared" ref="N51" si="23">SUM(N52:N53)</f>
        <v>0</v>
      </c>
      <c r="O51" s="142">
        <f t="shared" si="22"/>
        <v>0</v>
      </c>
      <c r="P51" s="142">
        <f t="shared" si="22"/>
        <v>0</v>
      </c>
      <c r="Q51" s="142">
        <f t="shared" si="22"/>
        <v>0</v>
      </c>
      <c r="R51" s="142">
        <f t="shared" si="22"/>
        <v>0</v>
      </c>
      <c r="S51" s="144">
        <f t="shared" si="21"/>
        <v>0</v>
      </c>
      <c r="T51" s="41"/>
    </row>
    <row r="52" spans="1:20" ht="16.5" customHeight="1" x14ac:dyDescent="0.25">
      <c r="A52" s="104"/>
      <c r="B52" s="103"/>
      <c r="C52" s="103" t="s">
        <v>98</v>
      </c>
      <c r="D52" s="131" t="s">
        <v>215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34">
        <v>0</v>
      </c>
      <c r="P52" s="134">
        <v>0</v>
      </c>
      <c r="Q52" s="134">
        <v>0</v>
      </c>
      <c r="R52" s="134">
        <v>0</v>
      </c>
      <c r="S52" s="143">
        <f t="shared" si="21"/>
        <v>0</v>
      </c>
      <c r="T52" s="41"/>
    </row>
    <row r="53" spans="1:20" ht="16.5" customHeight="1" x14ac:dyDescent="0.25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0</v>
      </c>
      <c r="T53" s="41"/>
    </row>
    <row r="54" spans="1:20" ht="20.100000000000001" customHeight="1" x14ac:dyDescent="0.25">
      <c r="A54" s="104"/>
      <c r="B54" s="102" t="s">
        <v>99</v>
      </c>
      <c r="C54" s="103"/>
      <c r="D54" s="92" t="s">
        <v>217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0</v>
      </c>
      <c r="T54" s="41"/>
    </row>
    <row r="55" spans="1:20" ht="20.100000000000001" customHeight="1" x14ac:dyDescent="0.25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4">
        <f>SUM(E55:R55)</f>
        <v>0</v>
      </c>
      <c r="T55" s="41"/>
    </row>
    <row r="56" spans="1:20" x14ac:dyDescent="0.25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0</v>
      </c>
      <c r="G56" s="142">
        <f t="shared" si="26"/>
        <v>0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0</v>
      </c>
      <c r="T56" s="41"/>
    </row>
    <row r="57" spans="1:20" x14ac:dyDescent="0.25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0</v>
      </c>
      <c r="T57" s="41"/>
    </row>
    <row r="58" spans="1:20" x14ac:dyDescent="0.3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0</v>
      </c>
      <c r="T58" s="41"/>
    </row>
    <row r="59" spans="1:20" x14ac:dyDescent="0.3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0</v>
      </c>
      <c r="T59" s="41"/>
    </row>
    <row r="60" spans="1:20" ht="18" customHeight="1" x14ac:dyDescent="0.3">
      <c r="A60" s="105"/>
      <c r="B60" s="102" t="s">
        <v>103</v>
      </c>
      <c r="C60" s="106"/>
      <c r="D60" s="92" t="s">
        <v>106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>SUM(E60:R60)</f>
        <v>0</v>
      </c>
      <c r="T60" s="41"/>
    </row>
    <row r="61" spans="1:20" ht="20.100000000000001" customHeight="1" x14ac:dyDescent="0.25">
      <c r="A61" s="93" t="s">
        <v>107</v>
      </c>
      <c r="B61" s="96"/>
      <c r="C61" s="96"/>
      <c r="D61" s="44" t="s">
        <v>37</v>
      </c>
      <c r="E61" s="141">
        <f>SUM(E62,E68,E74)</f>
        <v>61466067.979999997</v>
      </c>
      <c r="F61" s="141">
        <f t="shared" ref="F61:R61" si="28">SUM(F62,F68,F74)</f>
        <v>62689.11</v>
      </c>
      <c r="G61" s="141">
        <f t="shared" si="28"/>
        <v>0</v>
      </c>
      <c r="H61" s="141">
        <f t="shared" si="28"/>
        <v>4816362.24</v>
      </c>
      <c r="I61" s="141">
        <f t="shared" si="28"/>
        <v>13148174.09</v>
      </c>
      <c r="J61" s="141">
        <f t="shared" si="28"/>
        <v>26675232.050000001</v>
      </c>
      <c r="K61" s="141">
        <f t="shared" si="28"/>
        <v>251460.71</v>
      </c>
      <c r="L61" s="141">
        <f t="shared" si="28"/>
        <v>1232356.9200000002</v>
      </c>
      <c r="M61" s="141">
        <f t="shared" si="28"/>
        <v>2297301.2699999996</v>
      </c>
      <c r="N61" s="150">
        <f t="shared" ref="N61" si="29">SUM(N62,N68,N74)</f>
        <v>0</v>
      </c>
      <c r="O61" s="141">
        <f t="shared" si="28"/>
        <v>4340794.54</v>
      </c>
      <c r="P61" s="141">
        <f t="shared" si="28"/>
        <v>605658.62</v>
      </c>
      <c r="Q61" s="141">
        <f t="shared" si="28"/>
        <v>1913780.7600000002</v>
      </c>
      <c r="R61" s="141">
        <f t="shared" si="28"/>
        <v>33017.689999999995</v>
      </c>
      <c r="S61" s="144">
        <f>SUM(E61:R61)</f>
        <v>116842895.98</v>
      </c>
      <c r="T61" s="41"/>
    </row>
    <row r="62" spans="1:20" ht="20.100000000000001" customHeight="1" x14ac:dyDescent="0.25">
      <c r="A62" s="101"/>
      <c r="B62" s="102" t="s">
        <v>108</v>
      </c>
      <c r="C62" s="103"/>
      <c r="D62" s="92" t="s">
        <v>109</v>
      </c>
      <c r="E62" s="142">
        <f>SUM(E63:E67)</f>
        <v>61466067.979999997</v>
      </c>
      <c r="F62" s="142">
        <f t="shared" ref="F62:R62" si="30">SUM(F63:F67)</f>
        <v>62689.11</v>
      </c>
      <c r="G62" s="142">
        <f t="shared" si="30"/>
        <v>0</v>
      </c>
      <c r="H62" s="142">
        <f t="shared" si="30"/>
        <v>4816362.24</v>
      </c>
      <c r="I62" s="142">
        <f t="shared" si="30"/>
        <v>13148174.09</v>
      </c>
      <c r="J62" s="142">
        <f t="shared" si="30"/>
        <v>26675232.050000001</v>
      </c>
      <c r="K62" s="142">
        <f t="shared" si="30"/>
        <v>251460.71</v>
      </c>
      <c r="L62" s="142">
        <f t="shared" si="30"/>
        <v>1232356.9200000002</v>
      </c>
      <c r="M62" s="142">
        <f t="shared" si="30"/>
        <v>2297301.2699999996</v>
      </c>
      <c r="N62" s="151">
        <f t="shared" ref="N62" si="31">SUM(N63:N67)</f>
        <v>0</v>
      </c>
      <c r="O62" s="142">
        <f t="shared" si="30"/>
        <v>4340794.54</v>
      </c>
      <c r="P62" s="142">
        <f t="shared" si="30"/>
        <v>605658.62</v>
      </c>
      <c r="Q62" s="142">
        <f t="shared" si="30"/>
        <v>1913780.7600000002</v>
      </c>
      <c r="R62" s="142">
        <f t="shared" si="30"/>
        <v>33017.689999999995</v>
      </c>
      <c r="S62" s="144">
        <f t="shared" ref="S62" si="32">SUM(E62:R62)</f>
        <v>116842895.98</v>
      </c>
      <c r="T62" s="41"/>
    </row>
    <row r="63" spans="1:20" ht="20.399999999999999" x14ac:dyDescent="0.25">
      <c r="A63" s="104"/>
      <c r="B63" s="103"/>
      <c r="C63" s="103" t="s">
        <v>110</v>
      </c>
      <c r="D63" s="131" t="s">
        <v>111</v>
      </c>
      <c r="E63" s="134">
        <v>3788345.97</v>
      </c>
      <c r="F63" s="134">
        <v>12775.24</v>
      </c>
      <c r="G63" s="134">
        <v>0</v>
      </c>
      <c r="H63" s="134">
        <v>2024101.71</v>
      </c>
      <c r="I63" s="134">
        <v>4762636.68</v>
      </c>
      <c r="J63" s="134">
        <v>7436922.5800000001</v>
      </c>
      <c r="K63" s="134">
        <v>91440.26</v>
      </c>
      <c r="L63" s="134">
        <v>458697.28</v>
      </c>
      <c r="M63" s="134">
        <v>720964.34</v>
      </c>
      <c r="N63" s="159">
        <v>0</v>
      </c>
      <c r="O63" s="134">
        <v>1546381.12</v>
      </c>
      <c r="P63" s="134">
        <v>215762.13</v>
      </c>
      <c r="Q63" s="134">
        <v>681772.52</v>
      </c>
      <c r="R63" s="134">
        <v>11762.35</v>
      </c>
      <c r="S63" s="143">
        <f t="shared" ref="S63:S99" si="33">SUM(E63:R63)</f>
        <v>21751562.180000003</v>
      </c>
      <c r="T63" s="41"/>
    </row>
    <row r="64" spans="1:20" ht="20.399999999999999" x14ac:dyDescent="0.25">
      <c r="A64" s="104"/>
      <c r="B64" s="103"/>
      <c r="C64" s="103" t="s">
        <v>112</v>
      </c>
      <c r="D64" s="131" t="s">
        <v>202</v>
      </c>
      <c r="E64" s="134">
        <v>3177062.75</v>
      </c>
      <c r="F64" s="134">
        <v>16874.25</v>
      </c>
      <c r="G64" s="134">
        <v>0</v>
      </c>
      <c r="H64" s="134">
        <v>1507276.42</v>
      </c>
      <c r="I64" s="134">
        <v>5155786.5</v>
      </c>
      <c r="J64" s="134">
        <v>5775916.2599999998</v>
      </c>
      <c r="K64" s="134">
        <v>91440.26</v>
      </c>
      <c r="L64" s="134">
        <v>263663.82</v>
      </c>
      <c r="M64" s="134">
        <v>884070.73</v>
      </c>
      <c r="N64" s="159">
        <v>0</v>
      </c>
      <c r="O64" s="134">
        <v>1461073.35</v>
      </c>
      <c r="P64" s="134">
        <v>203859.37</v>
      </c>
      <c r="Q64" s="134">
        <v>644161.81000000006</v>
      </c>
      <c r="R64" s="134">
        <v>11113.46</v>
      </c>
      <c r="S64" s="143">
        <f t="shared" si="33"/>
        <v>19192298.98</v>
      </c>
      <c r="T64" s="41"/>
    </row>
    <row r="65" spans="1:20" x14ac:dyDescent="0.25">
      <c r="A65" s="104"/>
      <c r="B65" s="103"/>
      <c r="C65" s="103" t="s">
        <v>113</v>
      </c>
      <c r="D65" s="131" t="s">
        <v>200</v>
      </c>
      <c r="E65" s="134">
        <v>54500659.259999998</v>
      </c>
      <c r="F65" s="134">
        <v>33039.620000000003</v>
      </c>
      <c r="G65" s="134">
        <v>0</v>
      </c>
      <c r="H65" s="134">
        <v>1284984.1100000001</v>
      </c>
      <c r="I65" s="134">
        <v>3229750.91</v>
      </c>
      <c r="J65" s="134">
        <v>13462393.210000001</v>
      </c>
      <c r="K65" s="134">
        <v>68580.19</v>
      </c>
      <c r="L65" s="134">
        <v>509995.82</v>
      </c>
      <c r="M65" s="134">
        <v>692266.2</v>
      </c>
      <c r="N65" s="159">
        <v>0</v>
      </c>
      <c r="O65" s="134">
        <v>1333340.07</v>
      </c>
      <c r="P65" s="134">
        <v>186037.12</v>
      </c>
      <c r="Q65" s="134">
        <v>587846.43000000005</v>
      </c>
      <c r="R65" s="134">
        <v>10141.879999999999</v>
      </c>
      <c r="S65" s="143">
        <f t="shared" si="33"/>
        <v>75899034.819999978</v>
      </c>
      <c r="T65" s="41"/>
    </row>
    <row r="66" spans="1:20" ht="20.399999999999999" x14ac:dyDescent="0.25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0.399999999999999" x14ac:dyDescent="0.25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5">
      <c r="A68" s="101"/>
      <c r="B68" s="102" t="s">
        <v>117</v>
      </c>
      <c r="C68" s="103"/>
      <c r="D68" s="92" t="s">
        <v>118</v>
      </c>
      <c r="E68" s="142">
        <f>SUM(E69,E70,E71,E72,E73)</f>
        <v>0</v>
      </c>
      <c r="F68" s="142">
        <f t="shared" ref="F68:R68" si="34">SUM(F69,F70,F71,F72,F73)</f>
        <v>0</v>
      </c>
      <c r="G68" s="142">
        <f t="shared" si="34"/>
        <v>0</v>
      </c>
      <c r="H68" s="142">
        <f t="shared" si="34"/>
        <v>0</v>
      </c>
      <c r="I68" s="142">
        <f t="shared" si="34"/>
        <v>0</v>
      </c>
      <c r="J68" s="142">
        <f t="shared" si="34"/>
        <v>0</v>
      </c>
      <c r="K68" s="142">
        <f t="shared" si="34"/>
        <v>0</v>
      </c>
      <c r="L68" s="142">
        <f t="shared" si="34"/>
        <v>0</v>
      </c>
      <c r="M68" s="142">
        <f t="shared" si="34"/>
        <v>0</v>
      </c>
      <c r="N68" s="151">
        <f t="shared" ref="N68" si="35">SUM(N69,N70,N71,N72,N73)</f>
        <v>0</v>
      </c>
      <c r="O68" s="142">
        <f t="shared" si="34"/>
        <v>0</v>
      </c>
      <c r="P68" s="142">
        <f t="shared" si="34"/>
        <v>0</v>
      </c>
      <c r="Q68" s="142">
        <f t="shared" si="34"/>
        <v>0</v>
      </c>
      <c r="R68" s="142">
        <f t="shared" si="34"/>
        <v>0</v>
      </c>
      <c r="S68" s="144">
        <f t="shared" si="33"/>
        <v>0</v>
      </c>
      <c r="T68" s="41"/>
    </row>
    <row r="69" spans="1:20" ht="20.399999999999999" x14ac:dyDescent="0.25">
      <c r="A69" s="104"/>
      <c r="B69" s="103"/>
      <c r="C69" s="103" t="s">
        <v>119</v>
      </c>
      <c r="D69" s="131" t="s">
        <v>120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59">
        <v>0</v>
      </c>
      <c r="O69" s="134">
        <v>0</v>
      </c>
      <c r="P69" s="134">
        <v>0</v>
      </c>
      <c r="Q69" s="134">
        <v>0</v>
      </c>
      <c r="R69" s="134">
        <v>0</v>
      </c>
      <c r="S69" s="143">
        <f t="shared" si="33"/>
        <v>0</v>
      </c>
      <c r="T69" s="41"/>
    </row>
    <row r="70" spans="1:20" ht="20.399999999999999" x14ac:dyDescent="0.25">
      <c r="A70" s="104"/>
      <c r="B70" s="103"/>
      <c r="C70" s="103" t="s">
        <v>121</v>
      </c>
      <c r="D70" s="131" t="s">
        <v>203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59">
        <v>0</v>
      </c>
      <c r="O70" s="134">
        <v>0</v>
      </c>
      <c r="P70" s="134">
        <v>0</v>
      </c>
      <c r="Q70" s="134">
        <v>0</v>
      </c>
      <c r="R70" s="134">
        <v>0</v>
      </c>
      <c r="S70" s="143">
        <f t="shared" si="33"/>
        <v>0</v>
      </c>
      <c r="T70" s="41"/>
    </row>
    <row r="71" spans="1:20" ht="20.399999999999999" x14ac:dyDescent="0.25">
      <c r="A71" s="104"/>
      <c r="B71" s="103"/>
      <c r="C71" s="103" t="s">
        <v>122</v>
      </c>
      <c r="D71" s="131" t="s">
        <v>201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59">
        <v>0</v>
      </c>
      <c r="O71" s="134">
        <v>0</v>
      </c>
      <c r="P71" s="134">
        <v>0</v>
      </c>
      <c r="Q71" s="134">
        <v>0</v>
      </c>
      <c r="R71" s="134">
        <v>0</v>
      </c>
      <c r="S71" s="143">
        <f t="shared" si="33"/>
        <v>0</v>
      </c>
      <c r="T71" s="41"/>
    </row>
    <row r="72" spans="1:20" ht="20.399999999999999" x14ac:dyDescent="0.25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0.399999999999999" x14ac:dyDescent="0.25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5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0</v>
      </c>
      <c r="T74" s="41"/>
    </row>
    <row r="75" spans="1:20" ht="20.100000000000001" customHeight="1" x14ac:dyDescent="0.25">
      <c r="A75" s="93" t="s">
        <v>126</v>
      </c>
      <c r="B75" s="96"/>
      <c r="C75" s="96"/>
      <c r="D75" s="44" t="s">
        <v>204</v>
      </c>
      <c r="E75" s="141">
        <f>SUM(E76,E79,E80,E81,E82,E83)</f>
        <v>0</v>
      </c>
      <c r="F75" s="141">
        <f t="shared" ref="F75:R75" si="36">SUM(F76,F79,F80,F81,F82,F83)</f>
        <v>0</v>
      </c>
      <c r="G75" s="141">
        <f t="shared" si="36"/>
        <v>0</v>
      </c>
      <c r="H75" s="141">
        <f t="shared" si="36"/>
        <v>0</v>
      </c>
      <c r="I75" s="141">
        <f t="shared" si="36"/>
        <v>0</v>
      </c>
      <c r="J75" s="141">
        <f t="shared" si="36"/>
        <v>0</v>
      </c>
      <c r="K75" s="141">
        <f t="shared" si="36"/>
        <v>0</v>
      </c>
      <c r="L75" s="141">
        <f t="shared" si="36"/>
        <v>0</v>
      </c>
      <c r="M75" s="141">
        <f t="shared" si="36"/>
        <v>0</v>
      </c>
      <c r="N75" s="150">
        <f t="shared" ref="N75" si="37">SUM(N76,N79,N80,N81,N82,N83)</f>
        <v>0</v>
      </c>
      <c r="O75" s="141">
        <f t="shared" si="36"/>
        <v>0</v>
      </c>
      <c r="P75" s="141">
        <f t="shared" si="36"/>
        <v>0</v>
      </c>
      <c r="Q75" s="141">
        <f t="shared" si="36"/>
        <v>0</v>
      </c>
      <c r="R75" s="141">
        <f t="shared" si="36"/>
        <v>0</v>
      </c>
      <c r="S75" s="144">
        <f t="shared" si="33"/>
        <v>0</v>
      </c>
      <c r="T75" s="41"/>
    </row>
    <row r="76" spans="1:20" ht="27.75" customHeight="1" x14ac:dyDescent="0.25">
      <c r="A76" s="101"/>
      <c r="B76" s="102" t="s">
        <v>127</v>
      </c>
      <c r="C76" s="103"/>
      <c r="D76" s="92" t="s">
        <v>128</v>
      </c>
      <c r="E76" s="142">
        <f>SUM(E77,E78)</f>
        <v>0</v>
      </c>
      <c r="F76" s="142">
        <f t="shared" ref="F76:R76" si="38">SUM(F77,F78)</f>
        <v>0</v>
      </c>
      <c r="G76" s="142">
        <f t="shared" si="38"/>
        <v>0</v>
      </c>
      <c r="H76" s="142">
        <f t="shared" si="38"/>
        <v>0</v>
      </c>
      <c r="I76" s="142">
        <f t="shared" si="38"/>
        <v>0</v>
      </c>
      <c r="J76" s="142">
        <f t="shared" si="38"/>
        <v>0</v>
      </c>
      <c r="K76" s="142">
        <f t="shared" si="38"/>
        <v>0</v>
      </c>
      <c r="L76" s="142">
        <f t="shared" si="38"/>
        <v>0</v>
      </c>
      <c r="M76" s="142">
        <f t="shared" si="38"/>
        <v>0</v>
      </c>
      <c r="N76" s="151">
        <f t="shared" ref="N76" si="39">SUM(N77,N78)</f>
        <v>0</v>
      </c>
      <c r="O76" s="142">
        <f t="shared" si="38"/>
        <v>0</v>
      </c>
      <c r="P76" s="142">
        <f t="shared" si="38"/>
        <v>0</v>
      </c>
      <c r="Q76" s="142">
        <f t="shared" si="38"/>
        <v>0</v>
      </c>
      <c r="R76" s="142">
        <f t="shared" si="38"/>
        <v>0</v>
      </c>
      <c r="S76" s="144">
        <f t="shared" si="33"/>
        <v>0</v>
      </c>
      <c r="T76" s="41"/>
    </row>
    <row r="77" spans="1:20" ht="16.5" customHeight="1" x14ac:dyDescent="0.25">
      <c r="A77" s="104"/>
      <c r="B77" s="103"/>
      <c r="C77" s="103" t="s">
        <v>129</v>
      </c>
      <c r="D77" s="131" t="s">
        <v>27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59">
        <v>0</v>
      </c>
      <c r="O77" s="134">
        <v>0</v>
      </c>
      <c r="P77" s="134">
        <v>0</v>
      </c>
      <c r="Q77" s="134">
        <v>0</v>
      </c>
      <c r="R77" s="134">
        <v>0</v>
      </c>
      <c r="S77" s="143">
        <f t="shared" si="33"/>
        <v>0</v>
      </c>
      <c r="T77" s="41"/>
    </row>
    <row r="78" spans="1:20" ht="16.5" customHeight="1" x14ac:dyDescent="0.25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0</v>
      </c>
      <c r="T78" s="41"/>
    </row>
    <row r="79" spans="1:20" ht="24" x14ac:dyDescent="0.25">
      <c r="A79" s="104"/>
      <c r="B79" s="102" t="s">
        <v>132</v>
      </c>
      <c r="C79" s="103"/>
      <c r="D79" s="92" t="s">
        <v>133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34">
        <v>0</v>
      </c>
      <c r="P79" s="134">
        <v>0</v>
      </c>
      <c r="Q79" s="134">
        <v>0</v>
      </c>
      <c r="R79" s="134">
        <v>0</v>
      </c>
      <c r="S79" s="143">
        <f t="shared" si="33"/>
        <v>0</v>
      </c>
      <c r="T79" s="41"/>
    </row>
    <row r="80" spans="1:20" ht="24" x14ac:dyDescent="0.25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4" x14ac:dyDescent="0.25">
      <c r="A81" s="101"/>
      <c r="B81" s="102" t="s">
        <v>136</v>
      </c>
      <c r="C81" s="103"/>
      <c r="D81" s="92" t="s">
        <v>137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34">
        <v>0</v>
      </c>
      <c r="P81" s="134">
        <v>0</v>
      </c>
      <c r="Q81" s="134">
        <v>0</v>
      </c>
      <c r="R81" s="134">
        <v>0</v>
      </c>
      <c r="S81" s="143">
        <f t="shared" si="33"/>
        <v>0</v>
      </c>
      <c r="T81" s="41"/>
    </row>
    <row r="82" spans="1:20" ht="24" x14ac:dyDescent="0.25">
      <c r="A82" s="101"/>
      <c r="B82" s="102" t="s">
        <v>138</v>
      </c>
      <c r="C82" s="103"/>
      <c r="D82" s="92" t="s">
        <v>139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59">
        <v>0</v>
      </c>
      <c r="O82" s="134">
        <v>0</v>
      </c>
      <c r="P82" s="134">
        <v>0</v>
      </c>
      <c r="Q82" s="134">
        <v>0</v>
      </c>
      <c r="R82" s="134">
        <v>0</v>
      </c>
      <c r="S82" s="143">
        <f t="shared" si="33"/>
        <v>0</v>
      </c>
      <c r="T82" s="41"/>
    </row>
    <row r="83" spans="1:20" ht="24" x14ac:dyDescent="0.25">
      <c r="A83" s="101"/>
      <c r="B83" s="102" t="s">
        <v>140</v>
      </c>
      <c r="C83" s="103"/>
      <c r="D83" s="92" t="s">
        <v>141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59">
        <v>0</v>
      </c>
      <c r="O83" s="134">
        <v>0</v>
      </c>
      <c r="P83" s="134">
        <v>0</v>
      </c>
      <c r="Q83" s="134">
        <v>0</v>
      </c>
      <c r="R83" s="134">
        <v>0</v>
      </c>
      <c r="S83" s="143">
        <f t="shared" si="33"/>
        <v>0</v>
      </c>
      <c r="T83" s="41"/>
    </row>
    <row r="84" spans="1:20" ht="20.100000000000001" customHeight="1" x14ac:dyDescent="0.25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0</v>
      </c>
      <c r="G84" s="141">
        <f t="shared" si="40"/>
        <v>0</v>
      </c>
      <c r="H84" s="141">
        <f t="shared" si="40"/>
        <v>0</v>
      </c>
      <c r="I84" s="141">
        <f t="shared" si="40"/>
        <v>0</v>
      </c>
      <c r="J84" s="141">
        <f t="shared" si="40"/>
        <v>0</v>
      </c>
      <c r="K84" s="141">
        <f t="shared" si="40"/>
        <v>0</v>
      </c>
      <c r="L84" s="141">
        <f t="shared" si="40"/>
        <v>0</v>
      </c>
      <c r="M84" s="141">
        <f t="shared" si="40"/>
        <v>0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0</v>
      </c>
      <c r="Q84" s="141">
        <f t="shared" si="40"/>
        <v>0</v>
      </c>
      <c r="R84" s="141">
        <f t="shared" si="40"/>
        <v>0</v>
      </c>
      <c r="S84" s="144">
        <f t="shared" si="33"/>
        <v>0</v>
      </c>
      <c r="T84" s="41"/>
    </row>
    <row r="85" spans="1:20" ht="24" x14ac:dyDescent="0.25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33"/>
        <v>0</v>
      </c>
      <c r="T85" s="41"/>
    </row>
    <row r="86" spans="1:20" x14ac:dyDescent="0.25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33"/>
        <v>0</v>
      </c>
      <c r="T86" s="41"/>
    </row>
    <row r="87" spans="1:20" ht="24" x14ac:dyDescent="0.25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0</v>
      </c>
      <c r="T87" s="41"/>
    </row>
    <row r="88" spans="1:20" ht="24" x14ac:dyDescent="0.25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0</v>
      </c>
      <c r="T88" s="41"/>
    </row>
    <row r="89" spans="1:20" ht="24" x14ac:dyDescent="0.25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0</v>
      </c>
      <c r="T89" s="41"/>
    </row>
    <row r="90" spans="1:20" ht="20.100000000000001" customHeight="1" x14ac:dyDescent="0.25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42">SUM(F91,F92,F93,F94,F95,F96)</f>
        <v>0</v>
      </c>
      <c r="G90" s="141">
        <f t="shared" si="42"/>
        <v>0</v>
      </c>
      <c r="H90" s="141">
        <f t="shared" si="42"/>
        <v>0</v>
      </c>
      <c r="I90" s="141">
        <f t="shared" si="42"/>
        <v>0</v>
      </c>
      <c r="J90" s="141">
        <f t="shared" si="42"/>
        <v>0</v>
      </c>
      <c r="K90" s="141">
        <f t="shared" si="42"/>
        <v>0</v>
      </c>
      <c r="L90" s="141">
        <f t="shared" si="42"/>
        <v>0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0</v>
      </c>
      <c r="P90" s="141">
        <f t="shared" si="42"/>
        <v>0</v>
      </c>
      <c r="Q90" s="141">
        <f t="shared" si="42"/>
        <v>0</v>
      </c>
      <c r="R90" s="141">
        <f t="shared" si="42"/>
        <v>0</v>
      </c>
      <c r="S90" s="144">
        <f t="shared" si="33"/>
        <v>0</v>
      </c>
      <c r="T90" s="41"/>
    </row>
    <row r="91" spans="1:20" x14ac:dyDescent="0.25">
      <c r="A91" s="104"/>
      <c r="B91" s="102" t="s">
        <v>154</v>
      </c>
      <c r="C91" s="103"/>
      <c r="D91" s="92" t="s">
        <v>156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59">
        <v>0</v>
      </c>
      <c r="O91" s="134">
        <v>0</v>
      </c>
      <c r="P91" s="134">
        <v>0</v>
      </c>
      <c r="Q91" s="134">
        <v>0</v>
      </c>
      <c r="R91" s="134">
        <v>0</v>
      </c>
      <c r="S91" s="143">
        <f t="shared" si="33"/>
        <v>0</v>
      </c>
      <c r="T91" s="41"/>
    </row>
    <row r="92" spans="1:20" x14ac:dyDescent="0.25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0</v>
      </c>
      <c r="T92" s="41"/>
    </row>
    <row r="93" spans="1:20" ht="24" x14ac:dyDescent="0.25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25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33"/>
        <v>0</v>
      </c>
      <c r="T94" s="41"/>
    </row>
    <row r="95" spans="1:20" ht="24" x14ac:dyDescent="0.25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0</v>
      </c>
      <c r="T95" s="41"/>
    </row>
    <row r="96" spans="1:20" ht="24" x14ac:dyDescent="0.25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100000000000001" customHeight="1" x14ac:dyDescent="0.25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0</v>
      </c>
      <c r="T97" s="41"/>
    </row>
    <row r="98" spans="1:20" ht="20.100000000000001" customHeight="1" x14ac:dyDescent="0.25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61466067.979999997</v>
      </c>
      <c r="F99" s="137">
        <f t="shared" ref="F99:R99" si="44">SUM(F29,F46,F47,F48,F49,F55,F61,F75,F84,F90,F97,F98)</f>
        <v>62689.11</v>
      </c>
      <c r="G99" s="137">
        <f t="shared" si="44"/>
        <v>0</v>
      </c>
      <c r="H99" s="137">
        <f t="shared" si="44"/>
        <v>4816362.24</v>
      </c>
      <c r="I99" s="137">
        <f t="shared" si="44"/>
        <v>13148174.09</v>
      </c>
      <c r="J99" s="137">
        <f t="shared" si="44"/>
        <v>26675232.050000001</v>
      </c>
      <c r="K99" s="137">
        <f t="shared" si="44"/>
        <v>251460.71</v>
      </c>
      <c r="L99" s="137">
        <f t="shared" si="44"/>
        <v>1232356.9200000002</v>
      </c>
      <c r="M99" s="137">
        <f t="shared" si="44"/>
        <v>2297301.2699999996</v>
      </c>
      <c r="N99" s="148">
        <f t="shared" ref="N99" si="45">SUM(N29,N46,N47,N48,N49,N55,N61,N75,N84,N90,N97,N98)</f>
        <v>0</v>
      </c>
      <c r="O99" s="137">
        <f t="shared" si="44"/>
        <v>4340794.54</v>
      </c>
      <c r="P99" s="137">
        <f t="shared" si="44"/>
        <v>605658.62</v>
      </c>
      <c r="Q99" s="137">
        <f t="shared" si="44"/>
        <v>1913780.7600000002</v>
      </c>
      <c r="R99" s="137">
        <f t="shared" si="44"/>
        <v>33017.689999999995</v>
      </c>
      <c r="S99" s="137">
        <f t="shared" si="33"/>
        <v>116842895.98</v>
      </c>
      <c r="T99" s="108"/>
    </row>
    <row r="100" spans="1:20" ht="20.100000000000001" customHeight="1" x14ac:dyDescent="0.25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100000000000001" customHeight="1" x14ac:dyDescent="0.25">
      <c r="A101" s="93" t="s">
        <v>168</v>
      </c>
      <c r="B101" s="96"/>
      <c r="C101" s="96"/>
      <c r="D101" s="44" t="s">
        <v>16</v>
      </c>
      <c r="E101" s="141">
        <f>SUM(E102,E105)</f>
        <v>0</v>
      </c>
      <c r="F101" s="141">
        <f t="shared" ref="F101:R101" si="46">SUM(F102,F105)</f>
        <v>0</v>
      </c>
      <c r="G101" s="141">
        <f t="shared" si="46"/>
        <v>0</v>
      </c>
      <c r="H101" s="141">
        <f t="shared" si="46"/>
        <v>0</v>
      </c>
      <c r="I101" s="141">
        <f t="shared" si="46"/>
        <v>0</v>
      </c>
      <c r="J101" s="141">
        <f t="shared" si="46"/>
        <v>0</v>
      </c>
      <c r="K101" s="141">
        <f t="shared" si="46"/>
        <v>0</v>
      </c>
      <c r="L101" s="141">
        <f t="shared" si="46"/>
        <v>0</v>
      </c>
      <c r="M101" s="141">
        <f t="shared" si="46"/>
        <v>0</v>
      </c>
      <c r="N101" s="150">
        <f>SUM(N102,N105)</f>
        <v>0</v>
      </c>
      <c r="O101" s="141">
        <f t="shared" si="46"/>
        <v>0</v>
      </c>
      <c r="P101" s="141">
        <f t="shared" si="46"/>
        <v>0</v>
      </c>
      <c r="Q101" s="141">
        <f t="shared" si="46"/>
        <v>0</v>
      </c>
      <c r="R101" s="141">
        <f t="shared" si="46"/>
        <v>0</v>
      </c>
      <c r="S101" s="144">
        <f t="shared" ref="S101:S119" si="47">SUM(E101:R101)</f>
        <v>0</v>
      </c>
      <c r="T101" s="41"/>
    </row>
    <row r="102" spans="1:20" ht="27.75" customHeight="1" x14ac:dyDescent="0.25">
      <c r="A102" s="101"/>
      <c r="B102" s="102" t="s">
        <v>169</v>
      </c>
      <c r="C102" s="103"/>
      <c r="D102" s="92" t="s">
        <v>170</v>
      </c>
      <c r="E102" s="142">
        <f>SUM(E103:E104)</f>
        <v>0</v>
      </c>
      <c r="F102" s="142">
        <f t="shared" ref="F102:R102" si="48">SUM(F103:F104)</f>
        <v>0</v>
      </c>
      <c r="G102" s="142">
        <f t="shared" si="48"/>
        <v>0</v>
      </c>
      <c r="H102" s="142">
        <f t="shared" si="48"/>
        <v>0</v>
      </c>
      <c r="I102" s="142">
        <f t="shared" si="48"/>
        <v>0</v>
      </c>
      <c r="J102" s="142">
        <f t="shared" si="48"/>
        <v>0</v>
      </c>
      <c r="K102" s="142">
        <f t="shared" si="48"/>
        <v>0</v>
      </c>
      <c r="L102" s="142">
        <f t="shared" si="48"/>
        <v>0</v>
      </c>
      <c r="M102" s="142">
        <f t="shared" si="48"/>
        <v>0</v>
      </c>
      <c r="N102" s="151">
        <f>SUM(N103:N104)</f>
        <v>0</v>
      </c>
      <c r="O102" s="142">
        <f t="shared" si="48"/>
        <v>0</v>
      </c>
      <c r="P102" s="142">
        <f t="shared" si="48"/>
        <v>0</v>
      </c>
      <c r="Q102" s="142">
        <f t="shared" si="48"/>
        <v>0</v>
      </c>
      <c r="R102" s="142">
        <f t="shared" si="48"/>
        <v>0</v>
      </c>
      <c r="S102" s="144">
        <f t="shared" si="47"/>
        <v>0</v>
      </c>
      <c r="T102" s="41"/>
    </row>
    <row r="103" spans="1:20" x14ac:dyDescent="0.3">
      <c r="A103" s="105"/>
      <c r="B103" s="102"/>
      <c r="C103" s="103" t="s">
        <v>228</v>
      </c>
      <c r="D103" s="131" t="s">
        <v>230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59">
        <v>0</v>
      </c>
      <c r="O103" s="134">
        <v>0</v>
      </c>
      <c r="P103" s="134">
        <v>0</v>
      </c>
      <c r="Q103" s="134">
        <v>0</v>
      </c>
      <c r="R103" s="134">
        <v>0</v>
      </c>
      <c r="S103" s="137">
        <f t="shared" si="47"/>
        <v>0</v>
      </c>
      <c r="T103" s="41"/>
    </row>
    <row r="104" spans="1:20" x14ac:dyDescent="0.3">
      <c r="A104" s="105"/>
      <c r="B104" s="102"/>
      <c r="C104" s="103" t="s">
        <v>229</v>
      </c>
      <c r="D104" s="131" t="s">
        <v>231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59">
        <v>0</v>
      </c>
      <c r="O104" s="134">
        <v>0</v>
      </c>
      <c r="P104" s="134">
        <v>0</v>
      </c>
      <c r="Q104" s="134">
        <v>0</v>
      </c>
      <c r="R104" s="134">
        <v>0</v>
      </c>
      <c r="S104" s="137">
        <f t="shared" si="47"/>
        <v>0</v>
      </c>
      <c r="T104" s="41"/>
    </row>
    <row r="105" spans="1:20" ht="24" x14ac:dyDescent="0.3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100000000000001" customHeight="1" x14ac:dyDescent="0.25">
      <c r="A106" s="93" t="s">
        <v>172</v>
      </c>
      <c r="B106" s="96"/>
      <c r="C106" s="96"/>
      <c r="D106" s="44" t="s">
        <v>17</v>
      </c>
      <c r="E106" s="141">
        <f>SUM(E107,E108,E109,E110,E111)</f>
        <v>13347427.560000001</v>
      </c>
      <c r="F106" s="141">
        <f t="shared" ref="F106:R106" si="49">SUM(F107,F108,F109,F110,F111)</f>
        <v>57685.909999999996</v>
      </c>
      <c r="G106" s="141">
        <f t="shared" si="49"/>
        <v>0</v>
      </c>
      <c r="H106" s="141">
        <f t="shared" si="49"/>
        <v>7543273.21</v>
      </c>
      <c r="I106" s="141">
        <f t="shared" si="49"/>
        <v>14522647.440000001</v>
      </c>
      <c r="J106" s="141">
        <f t="shared" si="49"/>
        <v>32133455.689999998</v>
      </c>
      <c r="K106" s="141">
        <f t="shared" si="49"/>
        <v>182880.52</v>
      </c>
      <c r="L106" s="141">
        <f t="shared" si="49"/>
        <v>2011023.1300000001</v>
      </c>
      <c r="M106" s="141">
        <f t="shared" si="49"/>
        <v>3263659.7199999997</v>
      </c>
      <c r="N106" s="150">
        <f t="shared" ref="N106" si="50">SUM(N107,N108,N109,N110,N111)</f>
        <v>0</v>
      </c>
      <c r="O106" s="141">
        <f t="shared" si="49"/>
        <v>4636116.43</v>
      </c>
      <c r="P106" s="141">
        <f t="shared" si="49"/>
        <v>840720.8</v>
      </c>
      <c r="Q106" s="141">
        <f t="shared" si="49"/>
        <v>2043983.0299999998</v>
      </c>
      <c r="R106" s="141">
        <f t="shared" si="49"/>
        <v>35264.399999999994</v>
      </c>
      <c r="S106" s="144">
        <f t="shared" si="47"/>
        <v>80618137.839999989</v>
      </c>
      <c r="T106" s="41"/>
    </row>
    <row r="107" spans="1:20" x14ac:dyDescent="0.3">
      <c r="A107" s="105"/>
      <c r="B107" s="102" t="s">
        <v>173</v>
      </c>
      <c r="C107" s="103"/>
      <c r="D107" s="92" t="s">
        <v>193</v>
      </c>
      <c r="E107" s="134">
        <v>497019.04</v>
      </c>
      <c r="F107" s="134">
        <v>8764.73</v>
      </c>
      <c r="G107" s="134">
        <v>0</v>
      </c>
      <c r="H107" s="134">
        <v>590676.84</v>
      </c>
      <c r="I107" s="134">
        <v>2143934.56</v>
      </c>
      <c r="J107" s="134">
        <v>3561216.52</v>
      </c>
      <c r="K107" s="134">
        <v>45720.13</v>
      </c>
      <c r="L107" s="134">
        <v>332683.45</v>
      </c>
      <c r="M107" s="134">
        <v>795137.28</v>
      </c>
      <c r="N107" s="159">
        <v>0</v>
      </c>
      <c r="O107" s="134">
        <v>628168.53</v>
      </c>
      <c r="P107" s="134">
        <v>87646.57</v>
      </c>
      <c r="Q107" s="134">
        <v>276948.57</v>
      </c>
      <c r="R107" s="134">
        <v>4778.09</v>
      </c>
      <c r="S107" s="137">
        <f t="shared" si="47"/>
        <v>8972694.3100000005</v>
      </c>
      <c r="T107" s="41"/>
    </row>
    <row r="108" spans="1:20" x14ac:dyDescent="0.3">
      <c r="A108" s="105"/>
      <c r="B108" s="102" t="s">
        <v>174</v>
      </c>
      <c r="C108" s="103"/>
      <c r="D108" s="92" t="s">
        <v>194</v>
      </c>
      <c r="E108" s="134">
        <v>718717.71</v>
      </c>
      <c r="F108" s="134">
        <v>7617.41</v>
      </c>
      <c r="G108" s="134">
        <v>0</v>
      </c>
      <c r="H108" s="134">
        <v>356985.16</v>
      </c>
      <c r="I108" s="134">
        <v>5091844.59</v>
      </c>
      <c r="J108" s="134">
        <v>3247893.4</v>
      </c>
      <c r="K108" s="134">
        <v>45720.13</v>
      </c>
      <c r="L108" s="134">
        <v>422528.63</v>
      </c>
      <c r="M108" s="134">
        <v>759856.58</v>
      </c>
      <c r="N108" s="159">
        <v>0</v>
      </c>
      <c r="O108" s="134">
        <v>627805.03</v>
      </c>
      <c r="P108" s="134">
        <v>87595.839999999997</v>
      </c>
      <c r="Q108" s="134">
        <v>276788.31</v>
      </c>
      <c r="R108" s="134">
        <v>4775.6899999999996</v>
      </c>
      <c r="S108" s="137">
        <f t="shared" si="47"/>
        <v>11648128.48</v>
      </c>
      <c r="T108" s="41"/>
    </row>
    <row r="109" spans="1:20" x14ac:dyDescent="0.3">
      <c r="A109" s="105"/>
      <c r="B109" s="102" t="s">
        <v>176</v>
      </c>
      <c r="C109" s="103"/>
      <c r="D109" s="92" t="s">
        <v>175</v>
      </c>
      <c r="E109" s="134">
        <v>12131690.810000001</v>
      </c>
      <c r="F109" s="134">
        <v>41303.769999999997</v>
      </c>
      <c r="G109" s="134">
        <v>0</v>
      </c>
      <c r="H109" s="134">
        <v>6595611.21</v>
      </c>
      <c r="I109" s="134">
        <v>7286868.29</v>
      </c>
      <c r="J109" s="134">
        <v>25324345.77</v>
      </c>
      <c r="K109" s="134">
        <v>91440.26</v>
      </c>
      <c r="L109" s="134">
        <v>1255811.05</v>
      </c>
      <c r="M109" s="134">
        <v>1708665.86</v>
      </c>
      <c r="N109" s="159">
        <v>0</v>
      </c>
      <c r="O109" s="134">
        <v>3380142.87</v>
      </c>
      <c r="P109" s="134">
        <v>665478.39</v>
      </c>
      <c r="Q109" s="134">
        <v>1490246.15</v>
      </c>
      <c r="R109" s="134">
        <v>25710.62</v>
      </c>
      <c r="S109" s="137">
        <f t="shared" si="47"/>
        <v>59997315.049999982</v>
      </c>
      <c r="T109" s="41"/>
    </row>
    <row r="110" spans="1:20" x14ac:dyDescent="0.3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3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5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47"/>
        <v>0</v>
      </c>
      <c r="T112" s="41"/>
    </row>
    <row r="113" spans="1:20" ht="20.100000000000001" customHeight="1" x14ac:dyDescent="0.25">
      <c r="A113" s="94" t="s">
        <v>180</v>
      </c>
      <c r="B113" s="106"/>
      <c r="C113" s="106"/>
      <c r="D113" s="44" t="s">
        <v>19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59">
        <v>0</v>
      </c>
      <c r="O113" s="134">
        <v>0</v>
      </c>
      <c r="P113" s="134">
        <v>0</v>
      </c>
      <c r="Q113" s="134">
        <v>0</v>
      </c>
      <c r="R113" s="134">
        <v>0</v>
      </c>
      <c r="S113" s="137">
        <f t="shared" si="47"/>
        <v>0</v>
      </c>
      <c r="T113" s="41"/>
    </row>
    <row r="114" spans="1:20" ht="20.100000000000001" customHeight="1" x14ac:dyDescent="0.25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150232.01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150232.01</v>
      </c>
      <c r="T114" s="41"/>
    </row>
    <row r="115" spans="1:20" ht="20.100000000000001" customHeight="1" x14ac:dyDescent="0.25">
      <c r="A115" s="94" t="s">
        <v>182</v>
      </c>
      <c r="B115" s="106"/>
      <c r="C115" s="106"/>
      <c r="D115" s="44" t="s">
        <v>233</v>
      </c>
      <c r="E115" s="134">
        <v>417605.67</v>
      </c>
      <c r="F115" s="134">
        <v>2562.11</v>
      </c>
      <c r="G115" s="134">
        <v>0</v>
      </c>
      <c r="H115" s="134">
        <v>748283.06</v>
      </c>
      <c r="I115" s="134">
        <v>19660.25</v>
      </c>
      <c r="J115" s="134">
        <v>751921.25</v>
      </c>
      <c r="K115" s="134">
        <v>4572.01</v>
      </c>
      <c r="L115" s="134">
        <v>17431.5</v>
      </c>
      <c r="M115" s="134">
        <v>50657.1</v>
      </c>
      <c r="N115" s="159">
        <v>0</v>
      </c>
      <c r="O115" s="134">
        <v>108803.51</v>
      </c>
      <c r="P115" s="134">
        <v>15181.04</v>
      </c>
      <c r="Q115" s="134">
        <v>47969.57</v>
      </c>
      <c r="R115" s="134">
        <v>827.6</v>
      </c>
      <c r="S115" s="137">
        <f t="shared" si="47"/>
        <v>2185474.67</v>
      </c>
      <c r="T115" s="41"/>
    </row>
    <row r="116" spans="1:20" ht="20.100000000000001" customHeight="1" x14ac:dyDescent="0.25">
      <c r="A116" s="94" t="s">
        <v>183</v>
      </c>
      <c r="B116" s="106"/>
      <c r="C116" s="106"/>
      <c r="D116" s="44" t="s">
        <v>207</v>
      </c>
      <c r="E116" s="134">
        <v>24017.439999999999</v>
      </c>
      <c r="F116" s="134">
        <v>13704.57</v>
      </c>
      <c r="G116" s="134">
        <v>0</v>
      </c>
      <c r="H116" s="134">
        <v>1159.01</v>
      </c>
      <c r="I116" s="134">
        <v>135101.35999999999</v>
      </c>
      <c r="J116" s="134">
        <v>843640.07</v>
      </c>
      <c r="K116" s="134">
        <v>4572.01</v>
      </c>
      <c r="L116" s="134">
        <v>17431.5</v>
      </c>
      <c r="M116" s="134">
        <v>69453.84</v>
      </c>
      <c r="N116" s="159">
        <v>0</v>
      </c>
      <c r="O116" s="134">
        <v>152609.12</v>
      </c>
      <c r="P116" s="134">
        <v>21293.119999999999</v>
      </c>
      <c r="Q116" s="134">
        <v>67282.7</v>
      </c>
      <c r="R116" s="134">
        <v>1160.8</v>
      </c>
      <c r="S116" s="137">
        <f t="shared" si="47"/>
        <v>1351425.54</v>
      </c>
      <c r="T116" s="41"/>
    </row>
    <row r="117" spans="1:20" x14ac:dyDescent="0.25">
      <c r="A117" s="94" t="s">
        <v>234</v>
      </c>
      <c r="B117" s="106"/>
      <c r="C117" s="106"/>
      <c r="D117" s="44" t="s">
        <v>184</v>
      </c>
      <c r="E117" s="134">
        <v>23910</v>
      </c>
      <c r="F117" s="134">
        <v>534.12</v>
      </c>
      <c r="G117" s="134">
        <v>0</v>
      </c>
      <c r="H117" s="134">
        <v>70367.88</v>
      </c>
      <c r="I117" s="134">
        <v>53598.36</v>
      </c>
      <c r="J117" s="134">
        <v>69439.460000000006</v>
      </c>
      <c r="K117" s="134">
        <v>1371.6</v>
      </c>
      <c r="L117" s="134">
        <v>31482.37</v>
      </c>
      <c r="M117" s="134">
        <v>25328.55</v>
      </c>
      <c r="N117" s="159">
        <v>0</v>
      </c>
      <c r="O117" s="134">
        <v>22376.55</v>
      </c>
      <c r="P117" s="134">
        <v>3122.1</v>
      </c>
      <c r="Q117" s="134">
        <v>9865.43</v>
      </c>
      <c r="R117" s="134">
        <v>170.21</v>
      </c>
      <c r="S117" s="137">
        <f>SUM(E117:R117)</f>
        <v>311566.63</v>
      </c>
      <c r="T117" s="41"/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37">
        <f>SUM(E101,E106,E112,E113,E114,E115,E116,E117)</f>
        <v>13812960.67</v>
      </c>
      <c r="F118" s="137">
        <f t="shared" ref="F118:R118" si="51">SUM(F101,F106,F112,F113,F114,F115,F116,F117)</f>
        <v>74486.709999999992</v>
      </c>
      <c r="G118" s="137">
        <f t="shared" si="51"/>
        <v>150232.01</v>
      </c>
      <c r="H118" s="137">
        <f t="shared" si="51"/>
        <v>8363083.1599999992</v>
      </c>
      <c r="I118" s="137">
        <f t="shared" si="51"/>
        <v>14731007.41</v>
      </c>
      <c r="J118" s="137">
        <f t="shared" si="51"/>
        <v>33798456.469999999</v>
      </c>
      <c r="K118" s="137">
        <f t="shared" si="51"/>
        <v>193396.14</v>
      </c>
      <c r="L118" s="137">
        <f t="shared" si="51"/>
        <v>2077368.5000000002</v>
      </c>
      <c r="M118" s="137">
        <f t="shared" si="51"/>
        <v>3409099.2099999995</v>
      </c>
      <c r="N118" s="148">
        <f t="shared" ref="N118" si="52">SUM(N101,N106,N112,N113,N114,N115,N116,N117)</f>
        <v>0</v>
      </c>
      <c r="O118" s="137">
        <f t="shared" si="51"/>
        <v>4919905.6099999994</v>
      </c>
      <c r="P118" s="137">
        <f t="shared" si="51"/>
        <v>880317.06</v>
      </c>
      <c r="Q118" s="137">
        <f t="shared" si="51"/>
        <v>2169100.73</v>
      </c>
      <c r="R118" s="137">
        <f t="shared" si="51"/>
        <v>37423.009999999995</v>
      </c>
      <c r="S118" s="137">
        <f t="shared" si="47"/>
        <v>84616836.690000013</v>
      </c>
      <c r="T118" s="108"/>
    </row>
    <row r="119" spans="1:20" s="39" customFormat="1" ht="22.5" customHeight="1" x14ac:dyDescent="0.25">
      <c r="A119" s="45" t="s">
        <v>237</v>
      </c>
      <c r="B119" s="50"/>
      <c r="C119" s="50"/>
      <c r="D119" s="107" t="s">
        <v>236</v>
      </c>
      <c r="E119" s="134">
        <v>2761783.41</v>
      </c>
      <c r="F119" s="134">
        <v>13851.87</v>
      </c>
      <c r="G119" s="134">
        <v>0</v>
      </c>
      <c r="H119" s="134">
        <v>6308956.4900000002</v>
      </c>
      <c r="I119" s="134">
        <v>2195199.92</v>
      </c>
      <c r="J119" s="134">
        <v>9169763.7300000004</v>
      </c>
      <c r="K119" s="134">
        <v>4572.01</v>
      </c>
      <c r="L119" s="134">
        <v>393312.29</v>
      </c>
      <c r="M119" s="134">
        <v>449388.96</v>
      </c>
      <c r="N119" s="159">
        <v>0</v>
      </c>
      <c r="O119" s="134">
        <v>1411569.83</v>
      </c>
      <c r="P119" s="134">
        <v>3095.56</v>
      </c>
      <c r="Q119" s="134">
        <v>622336.56000000006</v>
      </c>
      <c r="R119" s="134">
        <v>10736.9</v>
      </c>
      <c r="S119" s="145">
        <f t="shared" si="47"/>
        <v>23344567.530000001</v>
      </c>
      <c r="T119" s="108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SUM(E27,E99,E118,E119)</f>
        <v>82878055.029999986</v>
      </c>
      <c r="F120" s="145">
        <f t="shared" ref="F120:R120" si="53">SUM(F27,F99,F118,F119)</f>
        <v>170473.71999999997</v>
      </c>
      <c r="G120" s="145">
        <f t="shared" si="53"/>
        <v>150232.01</v>
      </c>
      <c r="H120" s="145">
        <f t="shared" si="53"/>
        <v>20913168.689999998</v>
      </c>
      <c r="I120" s="145">
        <f t="shared" si="53"/>
        <v>30657140.840000004</v>
      </c>
      <c r="J120" s="145">
        <f t="shared" si="53"/>
        <v>70495652.700814396</v>
      </c>
      <c r="K120" s="145">
        <f t="shared" si="53"/>
        <v>457201.28</v>
      </c>
      <c r="L120" s="145">
        <f t="shared" si="53"/>
        <v>3816342.45</v>
      </c>
      <c r="M120" s="145">
        <f t="shared" si="53"/>
        <v>6206446.5399999991</v>
      </c>
      <c r="N120" s="152">
        <f t="shared" ref="N120" si="54">SUM(N27,N99,N118,N119)</f>
        <v>0</v>
      </c>
      <c r="O120" s="145">
        <f t="shared" si="53"/>
        <v>10852637.659999998</v>
      </c>
      <c r="P120" s="145">
        <f t="shared" si="53"/>
        <v>1543771.19</v>
      </c>
      <c r="Q120" s="145">
        <f t="shared" si="53"/>
        <v>4878060.75</v>
      </c>
      <c r="R120" s="145">
        <f t="shared" si="53"/>
        <v>81814.649999999994</v>
      </c>
      <c r="S120" s="145">
        <f>SUM(E120:R120)</f>
        <v>233100997.51081437</v>
      </c>
      <c r="T120" s="108"/>
    </row>
    <row r="121" spans="1:20" x14ac:dyDescent="0.25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0YpDOneqlUBxEnoMxTda/mjIoEJo+5GDQK9Foo2Wicflpc5ad91pfT/YXdVgGCuY8ksM2LQXmVQvRGxpN6jKig==" saltValue="ZwjMNUSGCa587O6j+rysV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2021</formula1>
      <formula2>2021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94" zoomScaleNormal="100" zoomScaleSheetLayoutView="80" workbookViewId="0">
      <selection activeCell="F12" sqref="F12"/>
    </sheetView>
  </sheetViews>
  <sheetFormatPr defaultColWidth="9.109375" defaultRowHeight="13.2" x14ac:dyDescent="0.25"/>
  <cols>
    <col min="1" max="1" width="7.88671875" style="68" bestFit="1" customWidth="1"/>
    <col min="2" max="2" width="6.109375" style="68" bestFit="1" customWidth="1"/>
    <col min="3" max="3" width="5.5546875" style="68" bestFit="1" customWidth="1"/>
    <col min="4" max="4" width="63" style="69" customWidth="1"/>
    <col min="5" max="5" width="15.6640625" style="70" customWidth="1"/>
    <col min="6" max="6" width="16.33203125" style="70" customWidth="1"/>
    <col min="7" max="7" width="17.6640625" style="70" customWidth="1"/>
    <col min="8" max="13" width="16.33203125" style="70" customWidth="1"/>
    <col min="14" max="16384" width="9.109375" style="56"/>
  </cols>
  <sheetData>
    <row r="1" spans="1:13" ht="35.25" customHeight="1" thickBot="1" x14ac:dyDescent="0.3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35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3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35">
      <c r="A4" s="79" t="s">
        <v>2</v>
      </c>
      <c r="B4" s="57">
        <v>120</v>
      </c>
      <c r="C4" s="74"/>
      <c r="D4" s="80" t="s">
        <v>38</v>
      </c>
      <c r="E4" s="147">
        <f>'Modello LA'!G4</f>
        <v>120908</v>
      </c>
      <c r="F4" s="81" t="s">
        <v>3</v>
      </c>
      <c r="G4" s="82"/>
      <c r="H4" s="82"/>
      <c r="I4" s="82"/>
      <c r="J4" s="83"/>
      <c r="K4" s="83"/>
      <c r="L4" s="75"/>
      <c r="M4" s="84">
        <v>2021</v>
      </c>
    </row>
    <row r="5" spans="1:13" s="72" customFormat="1" ht="12" customHeight="1" thickBot="1" x14ac:dyDescent="0.3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3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5">
      <c r="A7" s="190"/>
      <c r="B7" s="191"/>
      <c r="C7" s="191"/>
      <c r="D7" s="195" t="s">
        <v>4</v>
      </c>
      <c r="E7" s="205" t="s">
        <v>251</v>
      </c>
      <c r="F7" s="197" t="s">
        <v>255</v>
      </c>
      <c r="G7" s="199" t="s">
        <v>256</v>
      </c>
      <c r="H7" s="199" t="s">
        <v>244</v>
      </c>
      <c r="I7" s="199" t="s">
        <v>245</v>
      </c>
      <c r="J7" s="199" t="s">
        <v>241</v>
      </c>
      <c r="K7" s="203" t="s">
        <v>242</v>
      </c>
      <c r="L7" s="199" t="s">
        <v>243</v>
      </c>
      <c r="M7" s="199" t="s">
        <v>257</v>
      </c>
    </row>
    <row r="8" spans="1:13" ht="82.5" customHeight="1" thickBot="1" x14ac:dyDescent="0.3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100000000000001" customHeight="1" x14ac:dyDescent="0.25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7.6" x14ac:dyDescent="0.25">
      <c r="A10" s="109" t="s">
        <v>39</v>
      </c>
      <c r="B10" s="110"/>
      <c r="C10" s="110"/>
      <c r="D10" s="63" t="s">
        <v>40</v>
      </c>
      <c r="E10" s="138">
        <f>'Modello LA'!S10</f>
        <v>7827415.3608143879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ht="13.8" x14ac:dyDescent="0.25">
      <c r="A11" s="109"/>
      <c r="B11" s="111" t="s">
        <v>41</v>
      </c>
      <c r="C11" s="110"/>
      <c r="D11" s="92" t="s">
        <v>42</v>
      </c>
      <c r="E11" s="137">
        <f>'Modello LA'!S11</f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5">
      <c r="A12" s="109"/>
      <c r="B12" s="111" t="s">
        <v>43</v>
      </c>
      <c r="C12" s="110"/>
      <c r="D12" s="92" t="s">
        <v>44</v>
      </c>
      <c r="E12" s="137">
        <f>'Modello LA'!S12</f>
        <v>7827415.3608143879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13.8" x14ac:dyDescent="0.25">
      <c r="A13" s="109" t="s">
        <v>45</v>
      </c>
      <c r="B13" s="110"/>
      <c r="C13" s="110"/>
      <c r="D13" s="63" t="s">
        <v>46</v>
      </c>
      <c r="E13" s="137">
        <f>'Modello LA'!S13</f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7.6" x14ac:dyDescent="0.25">
      <c r="A14" s="109" t="s">
        <v>47</v>
      </c>
      <c r="B14" s="110"/>
      <c r="C14" s="110"/>
      <c r="D14" s="63" t="s">
        <v>48</v>
      </c>
      <c r="E14" s="137">
        <f>'Modello LA'!S14</f>
        <v>469281.95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3.8" x14ac:dyDescent="0.25">
      <c r="A15" s="109" t="s">
        <v>49</v>
      </c>
      <c r="B15" s="110"/>
      <c r="C15" s="110"/>
      <c r="D15" s="63" t="s">
        <v>50</v>
      </c>
      <c r="E15" s="137">
        <f>'Modello LA'!S15</f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3.8" x14ac:dyDescent="0.25">
      <c r="A16" s="109" t="s">
        <v>51</v>
      </c>
      <c r="B16" s="110"/>
      <c r="C16" s="110"/>
      <c r="D16" s="63" t="s">
        <v>52</v>
      </c>
      <c r="E16" s="137">
        <f>'Modello LA'!S16</f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1.4" x14ac:dyDescent="0.25">
      <c r="A17" s="112" t="s">
        <v>53</v>
      </c>
      <c r="B17" s="110"/>
      <c r="C17" s="110"/>
      <c r="D17" s="63" t="s">
        <v>54</v>
      </c>
      <c r="E17" s="138">
        <f>'Modello LA'!S17</f>
        <v>0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ht="13.8" x14ac:dyDescent="0.25">
      <c r="A18" s="112"/>
      <c r="B18" s="111" t="s">
        <v>55</v>
      </c>
      <c r="C18" s="113"/>
      <c r="D18" s="92" t="s">
        <v>211</v>
      </c>
      <c r="E18" s="138">
        <f>'Modello LA'!S18</f>
        <v>0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ht="13.8" x14ac:dyDescent="0.25">
      <c r="A19" s="112"/>
      <c r="B19" s="110"/>
      <c r="C19" s="113" t="s">
        <v>56</v>
      </c>
      <c r="D19" s="132" t="s">
        <v>57</v>
      </c>
      <c r="E19" s="137">
        <f>'Modello LA'!S19</f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ht="13.8" x14ac:dyDescent="0.25">
      <c r="A20" s="112"/>
      <c r="B20" s="110"/>
      <c r="C20" s="114" t="s">
        <v>58</v>
      </c>
      <c r="D20" s="132" t="s">
        <v>59</v>
      </c>
      <c r="E20" s="137">
        <f>'Modello LA'!S20</f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ht="13.8" x14ac:dyDescent="0.25">
      <c r="A21" s="112"/>
      <c r="B21" s="110"/>
      <c r="C21" s="114" t="s">
        <v>60</v>
      </c>
      <c r="D21" s="132" t="s">
        <v>61</v>
      </c>
      <c r="E21" s="137">
        <f>'Modello LA'!S21</f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5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ht="13.8" x14ac:dyDescent="0.25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ht="13.8" x14ac:dyDescent="0.25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3.8" x14ac:dyDescent="0.25">
      <c r="A25" s="112" t="s">
        <v>64</v>
      </c>
      <c r="B25" s="110"/>
      <c r="C25" s="110"/>
      <c r="D25" s="63" t="s">
        <v>65</v>
      </c>
      <c r="E25" s="137">
        <f>'Modello LA'!S25</f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3.8" x14ac:dyDescent="0.25">
      <c r="A26" s="112" t="s">
        <v>188</v>
      </c>
      <c r="B26" s="110"/>
      <c r="C26" s="110"/>
      <c r="D26" s="63" t="s">
        <v>189</v>
      </c>
      <c r="E26" s="137">
        <f>'Modello LA'!S26</f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4.9" customHeight="1" x14ac:dyDescent="0.25">
      <c r="A27" s="128">
        <v>19999</v>
      </c>
      <c r="B27" s="124"/>
      <c r="C27" s="123"/>
      <c r="D27" s="129" t="s">
        <v>221</v>
      </c>
      <c r="E27" s="145">
        <f>'Modello LA'!S27</f>
        <v>8296697.3108143881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5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3.8" x14ac:dyDescent="0.25">
      <c r="A29" s="109" t="s">
        <v>66</v>
      </c>
      <c r="B29" s="110"/>
      <c r="C29" s="110"/>
      <c r="D29" s="63" t="s">
        <v>21</v>
      </c>
      <c r="E29" s="138">
        <f>'Modello LA'!S29</f>
        <v>0</v>
      </c>
      <c r="F29" s="141">
        <f>SUM(F30,F37,F43)</f>
        <v>0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ht="13.8" x14ac:dyDescent="0.25">
      <c r="A30" s="116"/>
      <c r="B30" s="111" t="s">
        <v>67</v>
      </c>
      <c r="C30" s="114"/>
      <c r="D30" s="92" t="s">
        <v>23</v>
      </c>
      <c r="E30" s="138">
        <f>'Modello LA'!S30</f>
        <v>0</v>
      </c>
      <c r="F30" s="142">
        <f>SUM(F31:F36)</f>
        <v>0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ht="13.8" x14ac:dyDescent="0.25">
      <c r="A31" s="115"/>
      <c r="B31" s="114"/>
      <c r="C31" s="114" t="s">
        <v>68</v>
      </c>
      <c r="D31" s="132" t="s">
        <v>69</v>
      </c>
      <c r="E31" s="143">
        <f>'Modello LA'!S31</f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ht="13.8" x14ac:dyDescent="0.25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ht="13.8" x14ac:dyDescent="0.25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ht="13.8" x14ac:dyDescent="0.25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ht="13.8" x14ac:dyDescent="0.25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ht="13.8" x14ac:dyDescent="0.25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ht="13.8" x14ac:dyDescent="0.25">
      <c r="A37" s="116"/>
      <c r="B37" s="111" t="s">
        <v>78</v>
      </c>
      <c r="C37" s="114"/>
      <c r="D37" s="92" t="s">
        <v>24</v>
      </c>
      <c r="E37" s="144">
        <f>'Modello LA'!S37</f>
        <v>0</v>
      </c>
      <c r="F37" s="142">
        <f>SUM(F38:F42)</f>
        <v>0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ht="13.8" x14ac:dyDescent="0.25">
      <c r="A38" s="115"/>
      <c r="B38" s="114"/>
      <c r="C38" s="114" t="s">
        <v>79</v>
      </c>
      <c r="D38" s="132" t="s">
        <v>80</v>
      </c>
      <c r="E38" s="143">
        <f>'Modello LA'!S38</f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ht="13.8" x14ac:dyDescent="0.25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ht="13.8" x14ac:dyDescent="0.25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ht="13.8" x14ac:dyDescent="0.25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ht="13.8" x14ac:dyDescent="0.25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ht="13.8" x14ac:dyDescent="0.25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ht="13.8" x14ac:dyDescent="0.25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ht="13.8" x14ac:dyDescent="0.25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3.8" x14ac:dyDescent="0.25">
      <c r="A46" s="109" t="s">
        <v>90</v>
      </c>
      <c r="B46" s="117"/>
      <c r="C46" s="114"/>
      <c r="D46" s="63" t="s">
        <v>22</v>
      </c>
      <c r="E46" s="143">
        <f>'Modello LA'!S46</f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3.8" x14ac:dyDescent="0.25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3.8" x14ac:dyDescent="0.25">
      <c r="A48" s="109" t="s">
        <v>93</v>
      </c>
      <c r="B48" s="114"/>
      <c r="C48" s="114"/>
      <c r="D48" s="63" t="s">
        <v>14</v>
      </c>
      <c r="E48" s="143">
        <f>'Modello LA'!S48</f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3.8" x14ac:dyDescent="0.25">
      <c r="A49" s="109" t="s">
        <v>94</v>
      </c>
      <c r="B49" s="110"/>
      <c r="C49" s="110"/>
      <c r="D49" s="63" t="s">
        <v>15</v>
      </c>
      <c r="E49" s="144">
        <f>'Modello LA'!S49</f>
        <v>0</v>
      </c>
      <c r="F49" s="141">
        <f>SUM(F50:F51,F54)</f>
        <v>1276347</v>
      </c>
      <c r="G49" s="141">
        <f t="shared" ref="G49:M49" si="9">SUM(G50:G51,G54)</f>
        <v>0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ht="13.8" x14ac:dyDescent="0.25">
      <c r="A50" s="118"/>
      <c r="B50" s="119" t="s">
        <v>95</v>
      </c>
      <c r="C50" s="113"/>
      <c r="D50" s="92" t="s">
        <v>96</v>
      </c>
      <c r="E50" s="143">
        <f>'Modello LA'!S50</f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ht="13.8" x14ac:dyDescent="0.25">
      <c r="A51" s="118"/>
      <c r="B51" s="119" t="s">
        <v>97</v>
      </c>
      <c r="C51" s="113"/>
      <c r="D51" s="92" t="s">
        <v>214</v>
      </c>
      <c r="E51" s="144">
        <f>'Modello LA'!S51</f>
        <v>0</v>
      </c>
      <c r="F51" s="142">
        <f>SUM(F52:F53)</f>
        <v>0</v>
      </c>
      <c r="G51" s="142">
        <f t="shared" ref="G51:M51" si="10">SUM(G52:G53)</f>
        <v>0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ht="13.8" x14ac:dyDescent="0.25">
      <c r="A52" s="120"/>
      <c r="B52" s="113"/>
      <c r="C52" s="113" t="s">
        <v>98</v>
      </c>
      <c r="D52" s="132" t="s">
        <v>215</v>
      </c>
      <c r="E52" s="143">
        <f>'Modello LA'!S52</f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ht="13.8" x14ac:dyDescent="0.25">
      <c r="A53" s="120"/>
      <c r="B53" s="113"/>
      <c r="C53" s="113" t="s">
        <v>191</v>
      </c>
      <c r="D53" s="132" t="s">
        <v>216</v>
      </c>
      <c r="E53" s="143">
        <f>'Modello LA'!S53</f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ht="13.8" x14ac:dyDescent="0.25">
      <c r="A54" s="120"/>
      <c r="B54" s="119" t="s">
        <v>99</v>
      </c>
      <c r="C54" s="113"/>
      <c r="D54" s="92" t="s">
        <v>217</v>
      </c>
      <c r="E54" s="143">
        <f>'Modello LA'!S54</f>
        <v>0</v>
      </c>
      <c r="F54" s="134">
        <v>1276347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3.8" x14ac:dyDescent="0.25">
      <c r="A55" s="109" t="s">
        <v>100</v>
      </c>
      <c r="B55" s="110"/>
      <c r="C55" s="110"/>
      <c r="D55" s="63" t="s">
        <v>26</v>
      </c>
      <c r="E55" s="144">
        <f>'Modello LA'!S55</f>
        <v>0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ht="13.8" x14ac:dyDescent="0.25">
      <c r="A56" s="118"/>
      <c r="B56" s="119" t="s">
        <v>101</v>
      </c>
      <c r="C56" s="113"/>
      <c r="D56" s="92" t="s">
        <v>102</v>
      </c>
      <c r="E56" s="144">
        <f>'Modello LA'!S56</f>
        <v>0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13.8" x14ac:dyDescent="0.25">
      <c r="A57" s="118"/>
      <c r="B57" s="119"/>
      <c r="C57" s="113" t="s">
        <v>223</v>
      </c>
      <c r="D57" s="132" t="s">
        <v>104</v>
      </c>
      <c r="E57" s="143">
        <f>'Modello LA'!S57</f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ht="13.8" x14ac:dyDescent="0.3">
      <c r="A58" s="121"/>
      <c r="B58" s="119"/>
      <c r="C58" s="113" t="s">
        <v>224</v>
      </c>
      <c r="D58" s="132" t="s">
        <v>105</v>
      </c>
      <c r="E58" s="143">
        <f>'Modello LA'!S58</f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ht="13.8" x14ac:dyDescent="0.3">
      <c r="A59" s="121"/>
      <c r="B59" s="119"/>
      <c r="C59" s="113" t="s">
        <v>225</v>
      </c>
      <c r="D59" s="132" t="s">
        <v>209</v>
      </c>
      <c r="E59" s="143">
        <f>'Modello LA'!S59</f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ht="13.8" x14ac:dyDescent="0.3">
      <c r="A60" s="121"/>
      <c r="B60" s="119" t="s">
        <v>103</v>
      </c>
      <c r="C60" s="122"/>
      <c r="D60" s="92" t="s">
        <v>106</v>
      </c>
      <c r="E60" s="143">
        <f>'Modello LA'!S60</f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3.8" x14ac:dyDescent="0.25">
      <c r="A61" s="109" t="s">
        <v>107</v>
      </c>
      <c r="B61" s="110"/>
      <c r="C61" s="110"/>
      <c r="D61" s="63" t="s">
        <v>37</v>
      </c>
      <c r="E61" s="144">
        <f>'Modello LA'!S61</f>
        <v>116842895.98</v>
      </c>
      <c r="F61" s="141">
        <f>SUM(F62,F68,F74)</f>
        <v>1966442</v>
      </c>
      <c r="G61" s="141">
        <f t="shared" ref="G61:M61" si="13">SUM(G62,G68,G74)</f>
        <v>0</v>
      </c>
      <c r="H61" s="141">
        <f t="shared" si="13"/>
        <v>0</v>
      </c>
      <c r="I61" s="141">
        <f t="shared" si="13"/>
        <v>0</v>
      </c>
      <c r="J61" s="141">
        <f t="shared" si="13"/>
        <v>5545478.535117087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ht="13.8" x14ac:dyDescent="0.25">
      <c r="A62" s="118"/>
      <c r="B62" s="119" t="s">
        <v>108</v>
      </c>
      <c r="C62" s="113"/>
      <c r="D62" s="92" t="s">
        <v>109</v>
      </c>
      <c r="E62" s="144">
        <f>'Modello LA'!S62</f>
        <v>116842895.98</v>
      </c>
      <c r="F62" s="142">
        <f>SUM(F63:F67)</f>
        <v>1966442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5545478.535117087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0.399999999999999" x14ac:dyDescent="0.25">
      <c r="A63" s="120"/>
      <c r="B63" s="113"/>
      <c r="C63" s="113" t="s">
        <v>110</v>
      </c>
      <c r="D63" s="132" t="s">
        <v>111</v>
      </c>
      <c r="E63" s="143">
        <f>'Modello LA'!S63</f>
        <v>21751562.180000003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</row>
    <row r="64" spans="1:13" ht="20.399999999999999" x14ac:dyDescent="0.25">
      <c r="A64" s="120"/>
      <c r="B64" s="113"/>
      <c r="C64" s="113" t="s">
        <v>112</v>
      </c>
      <c r="D64" s="132" t="s">
        <v>202</v>
      </c>
      <c r="E64" s="143">
        <f>'Modello LA'!S64</f>
        <v>19192298.98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</row>
    <row r="65" spans="1:13" ht="13.8" x14ac:dyDescent="0.25">
      <c r="A65" s="120"/>
      <c r="B65" s="113"/>
      <c r="C65" s="113" t="s">
        <v>113</v>
      </c>
      <c r="D65" s="132" t="s">
        <v>200</v>
      </c>
      <c r="E65" s="143">
        <f>'Modello LA'!S65</f>
        <v>75899034.819999978</v>
      </c>
      <c r="F65" s="134">
        <v>1966442</v>
      </c>
      <c r="G65" s="134">
        <v>0</v>
      </c>
      <c r="H65" s="134">
        <v>0</v>
      </c>
      <c r="I65" s="134">
        <v>0</v>
      </c>
      <c r="J65" s="134">
        <v>5545478.535117087</v>
      </c>
      <c r="K65" s="134">
        <v>0</v>
      </c>
      <c r="L65" s="134">
        <v>0</v>
      </c>
      <c r="M65" s="134">
        <v>0</v>
      </c>
    </row>
    <row r="66" spans="1:13" ht="20.399999999999999" x14ac:dyDescent="0.25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0.399999999999999" x14ac:dyDescent="0.25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5">
      <c r="A68" s="118"/>
      <c r="B68" s="119" t="s">
        <v>117</v>
      </c>
      <c r="C68" s="113"/>
      <c r="D68" s="92" t="s">
        <v>118</v>
      </c>
      <c r="E68" s="144">
        <f>'Modello LA'!S68</f>
        <v>0</v>
      </c>
      <c r="F68" s="142">
        <f>SUM(F69,F70,F71,F72,F73)</f>
        <v>0</v>
      </c>
      <c r="G68" s="142">
        <f t="shared" ref="G68:M68" si="15">SUM(G69,G70,G71,G72,G73)</f>
        <v>0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0.399999999999999" x14ac:dyDescent="0.25">
      <c r="A69" s="120"/>
      <c r="B69" s="113"/>
      <c r="C69" s="113" t="s">
        <v>119</v>
      </c>
      <c r="D69" s="132" t="s">
        <v>120</v>
      </c>
      <c r="E69" s="143">
        <f>'Modello LA'!S69</f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0.399999999999999" x14ac:dyDescent="0.25">
      <c r="A70" s="120"/>
      <c r="B70" s="113"/>
      <c r="C70" s="113" t="s">
        <v>121</v>
      </c>
      <c r="D70" s="132" t="s">
        <v>203</v>
      </c>
      <c r="E70" s="143">
        <f>'Modello LA'!S70</f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ht="20.399999999999999" x14ac:dyDescent="0.25">
      <c r="A71" s="120"/>
      <c r="B71" s="113"/>
      <c r="C71" s="113" t="s">
        <v>122</v>
      </c>
      <c r="D71" s="132" t="s">
        <v>201</v>
      </c>
      <c r="E71" s="143">
        <f>'Modello LA'!S71</f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0.399999999999999" x14ac:dyDescent="0.25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0.399999999999999" x14ac:dyDescent="0.25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ht="13.8" x14ac:dyDescent="0.25">
      <c r="A74" s="118"/>
      <c r="B74" s="119" t="s">
        <v>226</v>
      </c>
      <c r="C74" s="113"/>
      <c r="D74" s="92" t="s">
        <v>227</v>
      </c>
      <c r="E74" s="143">
        <f>'Modello LA'!S74</f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3.8" x14ac:dyDescent="0.25">
      <c r="A75" s="109" t="s">
        <v>126</v>
      </c>
      <c r="B75" s="110"/>
      <c r="C75" s="110"/>
      <c r="D75" s="63" t="s">
        <v>204</v>
      </c>
      <c r="E75" s="144">
        <f>'Modello LA'!S75</f>
        <v>0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10139.089619884844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ht="13.8" x14ac:dyDescent="0.25">
      <c r="A76" s="118"/>
      <c r="B76" s="119" t="s">
        <v>127</v>
      </c>
      <c r="C76" s="113"/>
      <c r="D76" s="92" t="s">
        <v>128</v>
      </c>
      <c r="E76" s="144">
        <f>'Modello LA'!S76</f>
        <v>0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10139.089619884844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ht="13.8" x14ac:dyDescent="0.25">
      <c r="A77" s="120"/>
      <c r="B77" s="113"/>
      <c r="C77" s="113" t="s">
        <v>129</v>
      </c>
      <c r="D77" s="132" t="s">
        <v>27</v>
      </c>
      <c r="E77" s="143">
        <f>'Modello LA'!S77</f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10139.089619884844</v>
      </c>
      <c r="K77" s="134">
        <v>0</v>
      </c>
      <c r="L77" s="134">
        <v>0</v>
      </c>
      <c r="M77" s="134">
        <v>0</v>
      </c>
    </row>
    <row r="78" spans="1:13" ht="13.8" x14ac:dyDescent="0.25">
      <c r="A78" s="120"/>
      <c r="B78" s="113"/>
      <c r="C78" s="113" t="s">
        <v>130</v>
      </c>
      <c r="D78" s="132" t="s">
        <v>131</v>
      </c>
      <c r="E78" s="143">
        <f>'Modello LA'!S78</f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5">
      <c r="A79" s="120"/>
      <c r="B79" s="119" t="s">
        <v>132</v>
      </c>
      <c r="C79" s="113"/>
      <c r="D79" s="92" t="s">
        <v>133</v>
      </c>
      <c r="E79" s="143">
        <f>'Modello LA'!S79</f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5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5">
      <c r="A81" s="118"/>
      <c r="B81" s="119" t="s">
        <v>136</v>
      </c>
      <c r="C81" s="113"/>
      <c r="D81" s="92" t="s">
        <v>137</v>
      </c>
      <c r="E81" s="143">
        <f>'Modello LA'!S81</f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5">
      <c r="A82" s="118"/>
      <c r="B82" s="119" t="s">
        <v>138</v>
      </c>
      <c r="C82" s="113"/>
      <c r="D82" s="92" t="s">
        <v>139</v>
      </c>
      <c r="E82" s="143">
        <f>'Modello LA'!S82</f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5">
      <c r="A83" s="118"/>
      <c r="B83" s="119" t="s">
        <v>140</v>
      </c>
      <c r="C83" s="113"/>
      <c r="D83" s="92" t="s">
        <v>141</v>
      </c>
      <c r="E83" s="143">
        <f>'Modello LA'!S83</f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3.8" x14ac:dyDescent="0.25">
      <c r="A84" s="109" t="s">
        <v>142</v>
      </c>
      <c r="B84" s="110"/>
      <c r="C84" s="110"/>
      <c r="D84" s="63" t="s">
        <v>205</v>
      </c>
      <c r="E84" s="144">
        <f>'Modello LA'!S84</f>
        <v>0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5">
      <c r="A85" s="118"/>
      <c r="B85" s="119" t="s">
        <v>143</v>
      </c>
      <c r="C85" s="113"/>
      <c r="D85" s="92" t="s">
        <v>144</v>
      </c>
      <c r="E85" s="143">
        <f>'Modello LA'!S85</f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ht="13.8" x14ac:dyDescent="0.25">
      <c r="A86" s="118"/>
      <c r="B86" s="119" t="s">
        <v>145</v>
      </c>
      <c r="C86" s="113"/>
      <c r="D86" s="92" t="s">
        <v>146</v>
      </c>
      <c r="E86" s="143">
        <f>'Modello LA'!S86</f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5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5">
      <c r="A88" s="118"/>
      <c r="B88" s="119" t="s">
        <v>149</v>
      </c>
      <c r="C88" s="113"/>
      <c r="D88" s="92" t="s">
        <v>150</v>
      </c>
      <c r="E88" s="143">
        <f>'Modello LA'!S88</f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5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3.8" x14ac:dyDescent="0.25">
      <c r="A90" s="109" t="s">
        <v>153</v>
      </c>
      <c r="B90" s="110"/>
      <c r="C90" s="110"/>
      <c r="D90" s="63" t="s">
        <v>206</v>
      </c>
      <c r="E90" s="144">
        <f>'Modello LA'!S90</f>
        <v>0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ht="13.8" x14ac:dyDescent="0.25">
      <c r="A91" s="120"/>
      <c r="B91" s="119" t="s">
        <v>154</v>
      </c>
      <c r="C91" s="113"/>
      <c r="D91" s="92" t="s">
        <v>156</v>
      </c>
      <c r="E91" s="143">
        <f>'Modello LA'!S91</f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ht="13.8" x14ac:dyDescent="0.25">
      <c r="A92" s="120"/>
      <c r="B92" s="119" t="s">
        <v>155</v>
      </c>
      <c r="C92" s="113"/>
      <c r="D92" s="92" t="s">
        <v>158</v>
      </c>
      <c r="E92" s="143">
        <f>'Modello LA'!S92</f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5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ht="13.8" x14ac:dyDescent="0.25">
      <c r="A94" s="120"/>
      <c r="B94" s="119" t="s">
        <v>159</v>
      </c>
      <c r="C94" s="113"/>
      <c r="D94" s="92" t="s">
        <v>162</v>
      </c>
      <c r="E94" s="143">
        <f>'Modello LA'!S94</f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5">
      <c r="A95" s="120"/>
      <c r="B95" s="119" t="s">
        <v>161</v>
      </c>
      <c r="C95" s="113"/>
      <c r="D95" s="92" t="s">
        <v>164</v>
      </c>
      <c r="E95" s="143">
        <f>'Modello LA'!S95</f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5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3.8" x14ac:dyDescent="0.25">
      <c r="A97" s="112" t="s">
        <v>166</v>
      </c>
      <c r="B97" s="122"/>
      <c r="C97" s="122"/>
      <c r="D97" s="63" t="s">
        <v>28</v>
      </c>
      <c r="E97" s="143">
        <f>'Modello LA'!S97</f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3.8" x14ac:dyDescent="0.25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45">
        <f>'Modello LA'!S99</f>
        <v>116842895.98</v>
      </c>
      <c r="F99" s="145">
        <f>SUM(F29,F46,F47,F48,F49,F55,F61,F75,F84,F90,F97,F98)</f>
        <v>3242789</v>
      </c>
      <c r="G99" s="145">
        <f t="shared" ref="G99:M99" si="20">SUM(G29,G46,G47,G48,G49,G55,G61,G75,G84,G90,G97,G98)</f>
        <v>0</v>
      </c>
      <c r="H99" s="145">
        <f t="shared" si="20"/>
        <v>0</v>
      </c>
      <c r="I99" s="145">
        <f t="shared" si="20"/>
        <v>0</v>
      </c>
      <c r="J99" s="145">
        <f t="shared" si="20"/>
        <v>5555617.6247369722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5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3.8" x14ac:dyDescent="0.25">
      <c r="A101" s="109" t="s">
        <v>168</v>
      </c>
      <c r="B101" s="110"/>
      <c r="C101" s="110"/>
      <c r="D101" s="63" t="s">
        <v>16</v>
      </c>
      <c r="E101" s="144">
        <f>'Modello LA'!S101</f>
        <v>0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ht="13.8" x14ac:dyDescent="0.25">
      <c r="A102" s="118"/>
      <c r="B102" s="119" t="s">
        <v>169</v>
      </c>
      <c r="C102" s="113"/>
      <c r="D102" s="92" t="s">
        <v>170</v>
      </c>
      <c r="E102" s="144">
        <f>'Modello LA'!S102</f>
        <v>0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ht="13.8" x14ac:dyDescent="0.3">
      <c r="A103" s="121"/>
      <c r="B103" s="119"/>
      <c r="C103" s="113" t="s">
        <v>228</v>
      </c>
      <c r="D103" s="132" t="s">
        <v>230</v>
      </c>
      <c r="E103" s="137">
        <f>'Modello LA'!S103</f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ht="13.8" x14ac:dyDescent="0.3">
      <c r="A104" s="121"/>
      <c r="B104" s="119"/>
      <c r="C104" s="113" t="s">
        <v>229</v>
      </c>
      <c r="D104" s="132" t="s">
        <v>231</v>
      </c>
      <c r="E104" s="137">
        <f>'Modello LA'!S104</f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3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3.8" x14ac:dyDescent="0.25">
      <c r="A106" s="109" t="s">
        <v>172</v>
      </c>
      <c r="B106" s="110"/>
      <c r="C106" s="110"/>
      <c r="D106" s="63" t="s">
        <v>17</v>
      </c>
      <c r="E106" s="144">
        <f>'Modello LA'!S106</f>
        <v>80618137.839999989</v>
      </c>
      <c r="F106" s="141">
        <f>SUM(F107,F108,F109,F110,F111)</f>
        <v>5342228</v>
      </c>
      <c r="G106" s="141">
        <f t="shared" ref="G106:M106" si="23">SUM(G107,G108,G109,G110,G111)</f>
        <v>0</v>
      </c>
      <c r="H106" s="141">
        <f t="shared" si="23"/>
        <v>0</v>
      </c>
      <c r="I106" s="141">
        <f t="shared" si="23"/>
        <v>0</v>
      </c>
      <c r="J106" s="141">
        <f t="shared" si="23"/>
        <v>2080691.1352630286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ht="13.8" x14ac:dyDescent="0.3">
      <c r="A107" s="121"/>
      <c r="B107" s="119" t="s">
        <v>173</v>
      </c>
      <c r="C107" s="113"/>
      <c r="D107" s="92" t="s">
        <v>193</v>
      </c>
      <c r="E107" s="137">
        <f>'Modello LA'!S107</f>
        <v>8972694.3100000005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ht="13.8" x14ac:dyDescent="0.3">
      <c r="A108" s="121"/>
      <c r="B108" s="119" t="s">
        <v>174</v>
      </c>
      <c r="C108" s="113"/>
      <c r="D108" s="92" t="s">
        <v>194</v>
      </c>
      <c r="E108" s="137">
        <f>'Modello LA'!S108</f>
        <v>11648128.48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ht="13.8" x14ac:dyDescent="0.3">
      <c r="A109" s="121"/>
      <c r="B109" s="119" t="s">
        <v>176</v>
      </c>
      <c r="C109" s="113"/>
      <c r="D109" s="92" t="s">
        <v>175</v>
      </c>
      <c r="E109" s="137">
        <f>'Modello LA'!S109</f>
        <v>59997315.049999982</v>
      </c>
      <c r="F109" s="134">
        <v>5342228</v>
      </c>
      <c r="G109" s="134">
        <v>0</v>
      </c>
      <c r="H109" s="134">
        <v>0</v>
      </c>
      <c r="I109" s="134">
        <v>0</v>
      </c>
      <c r="J109" s="134">
        <v>2080691.1352630286</v>
      </c>
      <c r="K109" s="134">
        <v>0</v>
      </c>
      <c r="L109" s="134">
        <v>0</v>
      </c>
      <c r="M109" s="134">
        <v>0</v>
      </c>
    </row>
    <row r="110" spans="1:20" ht="13.8" x14ac:dyDescent="0.3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ht="13.8" x14ac:dyDescent="0.3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3.8" x14ac:dyDescent="0.25">
      <c r="A112" s="112" t="s">
        <v>179</v>
      </c>
      <c r="B112" s="122"/>
      <c r="C112" s="122"/>
      <c r="D112" s="63" t="s">
        <v>18</v>
      </c>
      <c r="E112" s="137">
        <f>'Modello LA'!S112</f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3.8" x14ac:dyDescent="0.25">
      <c r="A113" s="112" t="s">
        <v>180</v>
      </c>
      <c r="B113" s="122"/>
      <c r="C113" s="122"/>
      <c r="D113" s="63" t="s">
        <v>19</v>
      </c>
      <c r="E113" s="137">
        <f>'Modello LA'!S113</f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3.8" x14ac:dyDescent="0.25">
      <c r="A114" s="112" t="s">
        <v>181</v>
      </c>
      <c r="B114" s="122"/>
      <c r="C114" s="122"/>
      <c r="D114" s="63" t="s">
        <v>36</v>
      </c>
      <c r="E114" s="137">
        <f>'Modello LA'!S114</f>
        <v>150232.01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3.8" x14ac:dyDescent="0.25">
      <c r="A115" s="112" t="s">
        <v>182</v>
      </c>
      <c r="B115" s="122"/>
      <c r="C115" s="122"/>
      <c r="D115" s="63" t="s">
        <v>233</v>
      </c>
      <c r="E115" s="137">
        <f>'Modello LA'!S115</f>
        <v>2185474.67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3.8" x14ac:dyDescent="0.25">
      <c r="A116" s="112" t="s">
        <v>183</v>
      </c>
      <c r="B116" s="122"/>
      <c r="C116" s="122"/>
      <c r="D116" s="63" t="s">
        <v>207</v>
      </c>
      <c r="E116" s="137">
        <f>'Modello LA'!S116</f>
        <v>1351425.54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3.8" x14ac:dyDescent="0.25">
      <c r="A117" s="112" t="s">
        <v>234</v>
      </c>
      <c r="B117" s="122"/>
      <c r="C117" s="122"/>
      <c r="D117" s="63" t="s">
        <v>184</v>
      </c>
      <c r="E117" s="137">
        <f>'Modello LA'!S117</f>
        <v>311566.63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45">
        <f>'Modello LA'!S118</f>
        <v>84616836.690000013</v>
      </c>
      <c r="F118" s="145">
        <f>SUM(F101,F106,F112,F113,F114,F115,F116,F117)</f>
        <v>5342228</v>
      </c>
      <c r="G118" s="145">
        <f t="shared" ref="G118:M118" si="24">SUM(G101,G106,G112,G113,G114,G115,G116,G117)</f>
        <v>0</v>
      </c>
      <c r="H118" s="145">
        <f t="shared" si="24"/>
        <v>0</v>
      </c>
      <c r="I118" s="145">
        <f t="shared" si="24"/>
        <v>0</v>
      </c>
      <c r="J118" s="145">
        <f t="shared" si="24"/>
        <v>2080691.1352630286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6" x14ac:dyDescent="0.25">
      <c r="A119" s="65" t="s">
        <v>237</v>
      </c>
      <c r="B119" s="66"/>
      <c r="C119" s="66"/>
      <c r="D119" s="67" t="s">
        <v>236</v>
      </c>
      <c r="E119" s="145">
        <f>'Modello LA'!S119</f>
        <v>23344567.530000001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18792414.300000001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'Modello LA'!S120</f>
        <v>233100997.51081437</v>
      </c>
      <c r="F120" s="145">
        <f>SUM(F27,F99,F118,F119)</f>
        <v>8585017</v>
      </c>
      <c r="G120" s="145">
        <f t="shared" ref="G120:M120" si="25">SUM(G27,G99,G118,G119)</f>
        <v>0</v>
      </c>
      <c r="H120" s="145">
        <f t="shared" si="25"/>
        <v>0</v>
      </c>
      <c r="I120" s="145">
        <f t="shared" si="25"/>
        <v>0</v>
      </c>
      <c r="J120" s="145">
        <f t="shared" si="25"/>
        <v>7636308.7600000007</v>
      </c>
      <c r="K120" s="145">
        <f t="shared" si="25"/>
        <v>0</v>
      </c>
      <c r="L120" s="145">
        <f t="shared" si="25"/>
        <v>0</v>
      </c>
      <c r="M120" s="145">
        <f t="shared" si="25"/>
        <v>18792414.300000001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nofLWC6o8TM06e41bN83ljomwqfNR9HBhRfPRH6ZBjotqfwbbpltSLdB4lbEPQRNiEaJLiVEvWuFHXfcNELEtw==" saltValue="nLy9JG4t6CkJWc8NfeWrgQ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2021</formula1>
      <formula2>2021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4" sqref="C4"/>
    </sheetView>
  </sheetViews>
  <sheetFormatPr defaultColWidth="8.88671875" defaultRowHeight="13.8" x14ac:dyDescent="0.3"/>
  <cols>
    <col min="1" max="1" width="8.33203125" style="5" customWidth="1"/>
    <col min="2" max="2" width="56.44140625" style="5" bestFit="1" customWidth="1"/>
    <col min="3" max="3" width="19.6640625" style="5" customWidth="1"/>
    <col min="4" max="4" width="9.109375" style="5"/>
    <col min="5" max="5" width="36.5546875" style="5" customWidth="1"/>
    <col min="6" max="6" width="19.6640625" style="5" customWidth="1"/>
    <col min="7" max="7" width="9.109375" style="5"/>
    <col min="8" max="8" width="36.5546875" style="5" customWidth="1"/>
    <col min="9" max="9" width="19.6640625" style="5" customWidth="1"/>
    <col min="10" max="256" width="9.109375" style="5"/>
    <col min="257" max="257" width="4.44140625" style="5" customWidth="1"/>
    <col min="258" max="258" width="82" style="5" customWidth="1"/>
    <col min="259" max="259" width="19.109375" style="5" customWidth="1"/>
    <col min="260" max="512" width="9.109375" style="5"/>
    <col min="513" max="513" width="4.44140625" style="5" customWidth="1"/>
    <col min="514" max="514" width="82" style="5" customWidth="1"/>
    <col min="515" max="515" width="19.109375" style="5" customWidth="1"/>
    <col min="516" max="768" width="9.109375" style="5"/>
    <col min="769" max="769" width="4.44140625" style="5" customWidth="1"/>
    <col min="770" max="770" width="82" style="5" customWidth="1"/>
    <col min="771" max="771" width="19.109375" style="5" customWidth="1"/>
    <col min="772" max="1024" width="9.109375" style="5"/>
    <col min="1025" max="1025" width="4.44140625" style="5" customWidth="1"/>
    <col min="1026" max="1026" width="82" style="5" customWidth="1"/>
    <col min="1027" max="1027" width="19.109375" style="5" customWidth="1"/>
    <col min="1028" max="1280" width="9.109375" style="5"/>
    <col min="1281" max="1281" width="4.44140625" style="5" customWidth="1"/>
    <col min="1282" max="1282" width="82" style="5" customWidth="1"/>
    <col min="1283" max="1283" width="19.109375" style="5" customWidth="1"/>
    <col min="1284" max="1536" width="9.109375" style="5"/>
    <col min="1537" max="1537" width="4.44140625" style="5" customWidth="1"/>
    <col min="1538" max="1538" width="82" style="5" customWidth="1"/>
    <col min="1539" max="1539" width="19.109375" style="5" customWidth="1"/>
    <col min="1540" max="1792" width="9.109375" style="5"/>
    <col min="1793" max="1793" width="4.44140625" style="5" customWidth="1"/>
    <col min="1794" max="1794" width="82" style="5" customWidth="1"/>
    <col min="1795" max="1795" width="19.109375" style="5" customWidth="1"/>
    <col min="1796" max="2048" width="9.109375" style="5"/>
    <col min="2049" max="2049" width="4.44140625" style="5" customWidth="1"/>
    <col min="2050" max="2050" width="82" style="5" customWidth="1"/>
    <col min="2051" max="2051" width="19.109375" style="5" customWidth="1"/>
    <col min="2052" max="2304" width="9.109375" style="5"/>
    <col min="2305" max="2305" width="4.44140625" style="5" customWidth="1"/>
    <col min="2306" max="2306" width="82" style="5" customWidth="1"/>
    <col min="2307" max="2307" width="19.109375" style="5" customWidth="1"/>
    <col min="2308" max="2560" width="9.109375" style="5"/>
    <col min="2561" max="2561" width="4.44140625" style="5" customWidth="1"/>
    <col min="2562" max="2562" width="82" style="5" customWidth="1"/>
    <col min="2563" max="2563" width="19.109375" style="5" customWidth="1"/>
    <col min="2564" max="2816" width="9.109375" style="5"/>
    <col min="2817" max="2817" width="4.44140625" style="5" customWidth="1"/>
    <col min="2818" max="2818" width="82" style="5" customWidth="1"/>
    <col min="2819" max="2819" width="19.109375" style="5" customWidth="1"/>
    <col min="2820" max="3072" width="9.109375" style="5"/>
    <col min="3073" max="3073" width="4.44140625" style="5" customWidth="1"/>
    <col min="3074" max="3074" width="82" style="5" customWidth="1"/>
    <col min="3075" max="3075" width="19.109375" style="5" customWidth="1"/>
    <col min="3076" max="3328" width="9.109375" style="5"/>
    <col min="3329" max="3329" width="4.44140625" style="5" customWidth="1"/>
    <col min="3330" max="3330" width="82" style="5" customWidth="1"/>
    <col min="3331" max="3331" width="19.109375" style="5" customWidth="1"/>
    <col min="3332" max="3584" width="9.109375" style="5"/>
    <col min="3585" max="3585" width="4.44140625" style="5" customWidth="1"/>
    <col min="3586" max="3586" width="82" style="5" customWidth="1"/>
    <col min="3587" max="3587" width="19.109375" style="5" customWidth="1"/>
    <col min="3588" max="3840" width="9.109375" style="5"/>
    <col min="3841" max="3841" width="4.44140625" style="5" customWidth="1"/>
    <col min="3842" max="3842" width="82" style="5" customWidth="1"/>
    <col min="3843" max="3843" width="19.109375" style="5" customWidth="1"/>
    <col min="3844" max="4096" width="9.109375" style="5"/>
    <col min="4097" max="4097" width="4.44140625" style="5" customWidth="1"/>
    <col min="4098" max="4098" width="82" style="5" customWidth="1"/>
    <col min="4099" max="4099" width="19.109375" style="5" customWidth="1"/>
    <col min="4100" max="4352" width="9.109375" style="5"/>
    <col min="4353" max="4353" width="4.44140625" style="5" customWidth="1"/>
    <col min="4354" max="4354" width="82" style="5" customWidth="1"/>
    <col min="4355" max="4355" width="19.109375" style="5" customWidth="1"/>
    <col min="4356" max="4608" width="9.109375" style="5"/>
    <col min="4609" max="4609" width="4.44140625" style="5" customWidth="1"/>
    <col min="4610" max="4610" width="82" style="5" customWidth="1"/>
    <col min="4611" max="4611" width="19.109375" style="5" customWidth="1"/>
    <col min="4612" max="4864" width="9.109375" style="5"/>
    <col min="4865" max="4865" width="4.44140625" style="5" customWidth="1"/>
    <col min="4866" max="4866" width="82" style="5" customWidth="1"/>
    <col min="4867" max="4867" width="19.109375" style="5" customWidth="1"/>
    <col min="4868" max="5120" width="9.109375" style="5"/>
    <col min="5121" max="5121" width="4.44140625" style="5" customWidth="1"/>
    <col min="5122" max="5122" width="82" style="5" customWidth="1"/>
    <col min="5123" max="5123" width="19.109375" style="5" customWidth="1"/>
    <col min="5124" max="5376" width="9.109375" style="5"/>
    <col min="5377" max="5377" width="4.44140625" style="5" customWidth="1"/>
    <col min="5378" max="5378" width="82" style="5" customWidth="1"/>
    <col min="5379" max="5379" width="19.109375" style="5" customWidth="1"/>
    <col min="5380" max="5632" width="9.109375" style="5"/>
    <col min="5633" max="5633" width="4.44140625" style="5" customWidth="1"/>
    <col min="5634" max="5634" width="82" style="5" customWidth="1"/>
    <col min="5635" max="5635" width="19.109375" style="5" customWidth="1"/>
    <col min="5636" max="5888" width="9.109375" style="5"/>
    <col min="5889" max="5889" width="4.44140625" style="5" customWidth="1"/>
    <col min="5890" max="5890" width="82" style="5" customWidth="1"/>
    <col min="5891" max="5891" width="19.109375" style="5" customWidth="1"/>
    <col min="5892" max="6144" width="9.109375" style="5"/>
    <col min="6145" max="6145" width="4.44140625" style="5" customWidth="1"/>
    <col min="6146" max="6146" width="82" style="5" customWidth="1"/>
    <col min="6147" max="6147" width="19.109375" style="5" customWidth="1"/>
    <col min="6148" max="6400" width="9.109375" style="5"/>
    <col min="6401" max="6401" width="4.44140625" style="5" customWidth="1"/>
    <col min="6402" max="6402" width="82" style="5" customWidth="1"/>
    <col min="6403" max="6403" width="19.109375" style="5" customWidth="1"/>
    <col min="6404" max="6656" width="9.109375" style="5"/>
    <col min="6657" max="6657" width="4.44140625" style="5" customWidth="1"/>
    <col min="6658" max="6658" width="82" style="5" customWidth="1"/>
    <col min="6659" max="6659" width="19.109375" style="5" customWidth="1"/>
    <col min="6660" max="6912" width="9.109375" style="5"/>
    <col min="6913" max="6913" width="4.44140625" style="5" customWidth="1"/>
    <col min="6914" max="6914" width="82" style="5" customWidth="1"/>
    <col min="6915" max="6915" width="19.109375" style="5" customWidth="1"/>
    <col min="6916" max="7168" width="9.109375" style="5"/>
    <col min="7169" max="7169" width="4.44140625" style="5" customWidth="1"/>
    <col min="7170" max="7170" width="82" style="5" customWidth="1"/>
    <col min="7171" max="7171" width="19.109375" style="5" customWidth="1"/>
    <col min="7172" max="7424" width="9.109375" style="5"/>
    <col min="7425" max="7425" width="4.44140625" style="5" customWidth="1"/>
    <col min="7426" max="7426" width="82" style="5" customWidth="1"/>
    <col min="7427" max="7427" width="19.109375" style="5" customWidth="1"/>
    <col min="7428" max="7680" width="9.109375" style="5"/>
    <col min="7681" max="7681" width="4.44140625" style="5" customWidth="1"/>
    <col min="7682" max="7682" width="82" style="5" customWidth="1"/>
    <col min="7683" max="7683" width="19.109375" style="5" customWidth="1"/>
    <col min="7684" max="7936" width="9.109375" style="5"/>
    <col min="7937" max="7937" width="4.44140625" style="5" customWidth="1"/>
    <col min="7938" max="7938" width="82" style="5" customWidth="1"/>
    <col min="7939" max="7939" width="19.109375" style="5" customWidth="1"/>
    <col min="7940" max="8192" width="9.109375" style="5"/>
    <col min="8193" max="8193" width="4.44140625" style="5" customWidth="1"/>
    <col min="8194" max="8194" width="82" style="5" customWidth="1"/>
    <col min="8195" max="8195" width="19.109375" style="5" customWidth="1"/>
    <col min="8196" max="8448" width="9.109375" style="5"/>
    <col min="8449" max="8449" width="4.44140625" style="5" customWidth="1"/>
    <col min="8450" max="8450" width="82" style="5" customWidth="1"/>
    <col min="8451" max="8451" width="19.109375" style="5" customWidth="1"/>
    <col min="8452" max="8704" width="9.109375" style="5"/>
    <col min="8705" max="8705" width="4.44140625" style="5" customWidth="1"/>
    <col min="8706" max="8706" width="82" style="5" customWidth="1"/>
    <col min="8707" max="8707" width="19.109375" style="5" customWidth="1"/>
    <col min="8708" max="8960" width="9.109375" style="5"/>
    <col min="8961" max="8961" width="4.44140625" style="5" customWidth="1"/>
    <col min="8962" max="8962" width="82" style="5" customWidth="1"/>
    <col min="8963" max="8963" width="19.109375" style="5" customWidth="1"/>
    <col min="8964" max="9216" width="9.109375" style="5"/>
    <col min="9217" max="9217" width="4.44140625" style="5" customWidth="1"/>
    <col min="9218" max="9218" width="82" style="5" customWidth="1"/>
    <col min="9219" max="9219" width="19.109375" style="5" customWidth="1"/>
    <col min="9220" max="9472" width="9.109375" style="5"/>
    <col min="9473" max="9473" width="4.44140625" style="5" customWidth="1"/>
    <col min="9474" max="9474" width="82" style="5" customWidth="1"/>
    <col min="9475" max="9475" width="19.109375" style="5" customWidth="1"/>
    <col min="9476" max="9728" width="9.109375" style="5"/>
    <col min="9729" max="9729" width="4.44140625" style="5" customWidth="1"/>
    <col min="9730" max="9730" width="82" style="5" customWidth="1"/>
    <col min="9731" max="9731" width="19.109375" style="5" customWidth="1"/>
    <col min="9732" max="9984" width="9.109375" style="5"/>
    <col min="9985" max="9985" width="4.44140625" style="5" customWidth="1"/>
    <col min="9986" max="9986" width="82" style="5" customWidth="1"/>
    <col min="9987" max="9987" width="19.109375" style="5" customWidth="1"/>
    <col min="9988" max="10240" width="9.109375" style="5"/>
    <col min="10241" max="10241" width="4.44140625" style="5" customWidth="1"/>
    <col min="10242" max="10242" width="82" style="5" customWidth="1"/>
    <col min="10243" max="10243" width="19.109375" style="5" customWidth="1"/>
    <col min="10244" max="10496" width="9.109375" style="5"/>
    <col min="10497" max="10497" width="4.44140625" style="5" customWidth="1"/>
    <col min="10498" max="10498" width="82" style="5" customWidth="1"/>
    <col min="10499" max="10499" width="19.109375" style="5" customWidth="1"/>
    <col min="10500" max="10752" width="9.109375" style="5"/>
    <col min="10753" max="10753" width="4.44140625" style="5" customWidth="1"/>
    <col min="10754" max="10754" width="82" style="5" customWidth="1"/>
    <col min="10755" max="10755" width="19.109375" style="5" customWidth="1"/>
    <col min="10756" max="11008" width="9.109375" style="5"/>
    <col min="11009" max="11009" width="4.44140625" style="5" customWidth="1"/>
    <col min="11010" max="11010" width="82" style="5" customWidth="1"/>
    <col min="11011" max="11011" width="19.109375" style="5" customWidth="1"/>
    <col min="11012" max="11264" width="9.109375" style="5"/>
    <col min="11265" max="11265" width="4.44140625" style="5" customWidth="1"/>
    <col min="11266" max="11266" width="82" style="5" customWidth="1"/>
    <col min="11267" max="11267" width="19.109375" style="5" customWidth="1"/>
    <col min="11268" max="11520" width="9.109375" style="5"/>
    <col min="11521" max="11521" width="4.44140625" style="5" customWidth="1"/>
    <col min="11522" max="11522" width="82" style="5" customWidth="1"/>
    <col min="11523" max="11523" width="19.109375" style="5" customWidth="1"/>
    <col min="11524" max="11776" width="9.109375" style="5"/>
    <col min="11777" max="11777" width="4.44140625" style="5" customWidth="1"/>
    <col min="11778" max="11778" width="82" style="5" customWidth="1"/>
    <col min="11779" max="11779" width="19.109375" style="5" customWidth="1"/>
    <col min="11780" max="12032" width="9.109375" style="5"/>
    <col min="12033" max="12033" width="4.44140625" style="5" customWidth="1"/>
    <col min="12034" max="12034" width="82" style="5" customWidth="1"/>
    <col min="12035" max="12035" width="19.109375" style="5" customWidth="1"/>
    <col min="12036" max="12288" width="9.109375" style="5"/>
    <col min="12289" max="12289" width="4.44140625" style="5" customWidth="1"/>
    <col min="12290" max="12290" width="82" style="5" customWidth="1"/>
    <col min="12291" max="12291" width="19.109375" style="5" customWidth="1"/>
    <col min="12292" max="12544" width="9.109375" style="5"/>
    <col min="12545" max="12545" width="4.44140625" style="5" customWidth="1"/>
    <col min="12546" max="12546" width="82" style="5" customWidth="1"/>
    <col min="12547" max="12547" width="19.109375" style="5" customWidth="1"/>
    <col min="12548" max="12800" width="9.109375" style="5"/>
    <col min="12801" max="12801" width="4.44140625" style="5" customWidth="1"/>
    <col min="12802" max="12802" width="82" style="5" customWidth="1"/>
    <col min="12803" max="12803" width="19.109375" style="5" customWidth="1"/>
    <col min="12804" max="13056" width="9.109375" style="5"/>
    <col min="13057" max="13057" width="4.44140625" style="5" customWidth="1"/>
    <col min="13058" max="13058" width="82" style="5" customWidth="1"/>
    <col min="13059" max="13059" width="19.109375" style="5" customWidth="1"/>
    <col min="13060" max="13312" width="9.109375" style="5"/>
    <col min="13313" max="13313" width="4.44140625" style="5" customWidth="1"/>
    <col min="13314" max="13314" width="82" style="5" customWidth="1"/>
    <col min="13315" max="13315" width="19.109375" style="5" customWidth="1"/>
    <col min="13316" max="13568" width="9.109375" style="5"/>
    <col min="13569" max="13569" width="4.44140625" style="5" customWidth="1"/>
    <col min="13570" max="13570" width="82" style="5" customWidth="1"/>
    <col min="13571" max="13571" width="19.109375" style="5" customWidth="1"/>
    <col min="13572" max="13824" width="9.109375" style="5"/>
    <col min="13825" max="13825" width="4.44140625" style="5" customWidth="1"/>
    <col min="13826" max="13826" width="82" style="5" customWidth="1"/>
    <col min="13827" max="13827" width="19.109375" style="5" customWidth="1"/>
    <col min="13828" max="14080" width="9.109375" style="5"/>
    <col min="14081" max="14081" width="4.44140625" style="5" customWidth="1"/>
    <col min="14082" max="14082" width="82" style="5" customWidth="1"/>
    <col min="14083" max="14083" width="19.109375" style="5" customWidth="1"/>
    <col min="14084" max="14336" width="9.109375" style="5"/>
    <col min="14337" max="14337" width="4.44140625" style="5" customWidth="1"/>
    <col min="14338" max="14338" width="82" style="5" customWidth="1"/>
    <col min="14339" max="14339" width="19.109375" style="5" customWidth="1"/>
    <col min="14340" max="14592" width="9.109375" style="5"/>
    <col min="14593" max="14593" width="4.44140625" style="5" customWidth="1"/>
    <col min="14594" max="14594" width="82" style="5" customWidth="1"/>
    <col min="14595" max="14595" width="19.109375" style="5" customWidth="1"/>
    <col min="14596" max="14848" width="9.109375" style="5"/>
    <col min="14849" max="14849" width="4.44140625" style="5" customWidth="1"/>
    <col min="14850" max="14850" width="82" style="5" customWidth="1"/>
    <col min="14851" max="14851" width="19.109375" style="5" customWidth="1"/>
    <col min="14852" max="15104" width="9.109375" style="5"/>
    <col min="15105" max="15105" width="4.44140625" style="5" customWidth="1"/>
    <col min="15106" max="15106" width="82" style="5" customWidth="1"/>
    <col min="15107" max="15107" width="19.109375" style="5" customWidth="1"/>
    <col min="15108" max="15360" width="9.109375" style="5"/>
    <col min="15361" max="15361" width="4.44140625" style="5" customWidth="1"/>
    <col min="15362" max="15362" width="82" style="5" customWidth="1"/>
    <col min="15363" max="15363" width="19.109375" style="5" customWidth="1"/>
    <col min="15364" max="15616" width="9.109375" style="5"/>
    <col min="15617" max="15617" width="4.44140625" style="5" customWidth="1"/>
    <col min="15618" max="15618" width="82" style="5" customWidth="1"/>
    <col min="15619" max="15619" width="19.109375" style="5" customWidth="1"/>
    <col min="15620" max="15872" width="9.109375" style="5"/>
    <col min="15873" max="15873" width="4.44140625" style="5" customWidth="1"/>
    <col min="15874" max="15874" width="82" style="5" customWidth="1"/>
    <col min="15875" max="15875" width="19.109375" style="5" customWidth="1"/>
    <col min="15876" max="16128" width="9.109375" style="5"/>
    <col min="16129" max="16129" width="4.44140625" style="5" customWidth="1"/>
    <col min="16130" max="16130" width="82" style="5" customWidth="1"/>
    <col min="16131" max="16131" width="19.109375" style="5" customWidth="1"/>
    <col min="16132" max="16383" width="9.109375" style="5"/>
    <col min="16384" max="16384" width="9.109375" style="5" customWidth="1"/>
  </cols>
  <sheetData>
    <row r="1" spans="1:9" s="1" customFormat="1" ht="19.5" customHeight="1" thickBot="1" x14ac:dyDescent="0.4">
      <c r="A1" s="133"/>
    </row>
    <row r="2" spans="1:9" s="2" customFormat="1" ht="41.25" customHeight="1" thickBot="1" x14ac:dyDescent="0.3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35">
      <c r="B3" s="3"/>
      <c r="C3" s="3"/>
    </row>
    <row r="4" spans="1:9" s="4" customFormat="1" ht="64.5" customHeight="1" thickBot="1" x14ac:dyDescent="0.3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3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3">
      <c r="B6" s="6"/>
      <c r="C6" s="6"/>
      <c r="E6" s="6"/>
      <c r="F6" s="6"/>
      <c r="H6" s="6"/>
      <c r="I6" s="6"/>
    </row>
    <row r="7" spans="1:9" ht="12.75" customHeight="1" x14ac:dyDescent="0.3">
      <c r="B7" s="6"/>
      <c r="C7" s="6"/>
      <c r="E7" s="6"/>
      <c r="F7" s="6"/>
      <c r="H7" s="6"/>
      <c r="I7" s="6"/>
    </row>
    <row r="8" spans="1:9" ht="12.75" customHeight="1" x14ac:dyDescent="0.3">
      <c r="B8" s="6"/>
      <c r="C8" s="6"/>
      <c r="E8" s="6"/>
      <c r="F8" s="6"/>
      <c r="H8" s="6"/>
      <c r="I8" s="6"/>
    </row>
    <row r="9" spans="1:9" ht="12.75" customHeight="1" x14ac:dyDescent="0.3">
      <c r="B9" s="6"/>
      <c r="C9" s="6"/>
      <c r="E9" s="6"/>
      <c r="F9" s="6"/>
      <c r="H9" s="6"/>
      <c r="I9" s="6"/>
    </row>
    <row r="10" spans="1:9" x14ac:dyDescent="0.3">
      <c r="B10" s="6"/>
      <c r="C10" s="6"/>
      <c r="E10" s="6"/>
      <c r="F10" s="6"/>
      <c r="H10" s="6"/>
      <c r="I10" s="6"/>
    </row>
    <row r="11" spans="1:9" ht="12.75" customHeight="1" x14ac:dyDescent="0.3">
      <c r="B11" s="6"/>
      <c r="C11" s="6"/>
      <c r="E11" s="6"/>
      <c r="F11" s="6"/>
      <c r="H11" s="6"/>
      <c r="I11" s="6"/>
    </row>
    <row r="12" spans="1:9" ht="12.75" customHeight="1" x14ac:dyDescent="0.3">
      <c r="B12" s="7"/>
      <c r="C12" s="6"/>
      <c r="E12" s="7"/>
      <c r="F12" s="6"/>
      <c r="H12" s="7"/>
      <c r="I12" s="6"/>
    </row>
    <row r="13" spans="1:9" ht="12.75" customHeight="1" x14ac:dyDescent="0.3">
      <c r="B13" s="6"/>
      <c r="C13" s="6"/>
      <c r="E13" s="6"/>
      <c r="F13" s="6"/>
      <c r="H13" s="6"/>
      <c r="I13" s="6"/>
    </row>
    <row r="14" spans="1:9" ht="12.75" customHeight="1" x14ac:dyDescent="0.3">
      <c r="B14" s="6"/>
      <c r="C14" s="6"/>
      <c r="E14" s="6"/>
      <c r="F14" s="6"/>
      <c r="H14" s="6"/>
      <c r="I14" s="6"/>
    </row>
    <row r="15" spans="1:9" ht="12.75" customHeight="1" x14ac:dyDescent="0.3">
      <c r="B15" s="6"/>
      <c r="C15" s="6"/>
      <c r="E15" s="6"/>
      <c r="F15" s="6"/>
      <c r="H15" s="6"/>
      <c r="I15" s="6"/>
    </row>
    <row r="16" spans="1:9" ht="12.75" customHeight="1" x14ac:dyDescent="0.3">
      <c r="B16" s="6"/>
      <c r="C16" s="6"/>
      <c r="E16" s="6"/>
      <c r="F16" s="6"/>
      <c r="H16" s="6"/>
      <c r="I16" s="6"/>
    </row>
    <row r="17" spans="1:9" ht="12.75" customHeight="1" x14ac:dyDescent="0.3">
      <c r="B17" s="6"/>
      <c r="C17" s="6"/>
      <c r="E17" s="6"/>
      <c r="F17" s="6"/>
      <c r="H17" s="6"/>
      <c r="I17" s="6"/>
    </row>
    <row r="18" spans="1:9" ht="12.75" customHeight="1" x14ac:dyDescent="0.3">
      <c r="B18" s="6"/>
      <c r="C18" s="6"/>
      <c r="E18" s="6"/>
      <c r="F18" s="6"/>
      <c r="H18" s="6"/>
      <c r="I18" s="6"/>
    </row>
    <row r="19" spans="1:9" ht="12.75" customHeight="1" x14ac:dyDescent="0.3">
      <c r="B19" s="6"/>
      <c r="C19" s="6"/>
      <c r="E19" s="6"/>
      <c r="F19" s="6"/>
      <c r="H19" s="6"/>
      <c r="I19" s="6"/>
    </row>
    <row r="20" spans="1:9" ht="12.75" customHeight="1" x14ac:dyDescent="0.3">
      <c r="C20" s="6"/>
      <c r="F20" s="6"/>
      <c r="I20" s="6"/>
    </row>
    <row r="21" spans="1:9" ht="14.25" customHeight="1" x14ac:dyDescent="0.3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3">
      <c r="B22" s="9"/>
      <c r="C22" s="6"/>
      <c r="E22" s="9"/>
      <c r="F22" s="6"/>
      <c r="H22" s="9"/>
      <c r="I22" s="6"/>
    </row>
    <row r="23" spans="1:9" ht="12.75" customHeight="1" x14ac:dyDescent="0.3">
      <c r="B23" s="9"/>
      <c r="C23" s="6"/>
      <c r="E23" s="9"/>
      <c r="F23" s="6"/>
      <c r="H23" s="9"/>
      <c r="I23" s="6"/>
    </row>
    <row r="24" spans="1:9" ht="15" customHeight="1" x14ac:dyDescent="0.3">
      <c r="B24" s="6"/>
      <c r="C24" s="6"/>
      <c r="E24" s="6"/>
      <c r="F24" s="6"/>
      <c r="H24" s="6"/>
      <c r="I24" s="6"/>
    </row>
    <row r="25" spans="1:9" ht="16.5" customHeight="1" x14ac:dyDescent="0.3">
      <c r="B25" s="9"/>
      <c r="C25" s="6"/>
      <c r="E25" s="9"/>
      <c r="F25" s="6"/>
      <c r="H25" s="9"/>
      <c r="I25" s="6"/>
    </row>
    <row r="26" spans="1:9" ht="12.75" customHeight="1" x14ac:dyDescent="0.3">
      <c r="B26" s="9"/>
      <c r="C26" s="6"/>
      <c r="E26" s="9"/>
      <c r="F26" s="6"/>
      <c r="H26" s="9"/>
      <c r="I26" s="6"/>
    </row>
    <row r="27" spans="1:9" ht="12.75" customHeight="1" x14ac:dyDescent="0.3">
      <c r="B27" s="9"/>
      <c r="C27" s="6"/>
      <c r="E27" s="9"/>
      <c r="F27" s="6"/>
      <c r="H27" s="9"/>
      <c r="I27" s="6"/>
    </row>
    <row r="28" spans="1:9" ht="12.75" customHeight="1" x14ac:dyDescent="0.3">
      <c r="B28" s="6"/>
      <c r="C28" s="6"/>
      <c r="E28" s="6"/>
      <c r="F28" s="6"/>
      <c r="H28" s="6"/>
      <c r="I28" s="6"/>
    </row>
    <row r="29" spans="1:9" ht="12.75" customHeight="1" x14ac:dyDescent="0.3">
      <c r="B29" s="6"/>
      <c r="C29" s="6"/>
      <c r="E29" s="6"/>
      <c r="F29" s="6"/>
      <c r="H29" s="6"/>
      <c r="I29" s="6"/>
    </row>
    <row r="30" spans="1:9" ht="12.75" customHeight="1" x14ac:dyDescent="0.3">
      <c r="B30" s="6"/>
      <c r="C30" s="6"/>
      <c r="E30" s="6"/>
      <c r="F30" s="6"/>
      <c r="H30" s="6"/>
      <c r="I30" s="6"/>
    </row>
    <row r="31" spans="1:9" ht="12.75" customHeight="1" x14ac:dyDescent="0.3">
      <c r="B31" s="6"/>
      <c r="C31" s="6"/>
      <c r="E31" s="6"/>
      <c r="F31" s="6"/>
      <c r="H31" s="6"/>
      <c r="I31" s="6"/>
    </row>
    <row r="32" spans="1:9" ht="12.75" customHeight="1" x14ac:dyDescent="0.3">
      <c r="B32" s="6"/>
      <c r="C32" s="6"/>
      <c r="E32" s="6"/>
      <c r="F32" s="6"/>
      <c r="H32" s="6"/>
      <c r="I32" s="6"/>
    </row>
    <row r="33" spans="2:9" ht="12.75" customHeight="1" x14ac:dyDescent="0.3">
      <c r="B33" s="6"/>
      <c r="C33" s="6"/>
      <c r="E33" s="6"/>
      <c r="F33" s="6"/>
      <c r="H33" s="6"/>
      <c r="I33" s="6"/>
    </row>
    <row r="34" spans="2:9" ht="12.75" customHeight="1" x14ac:dyDescent="0.3">
      <c r="B34" s="6"/>
      <c r="C34" s="6"/>
      <c r="E34" s="6"/>
      <c r="F34" s="6"/>
      <c r="H34" s="6"/>
      <c r="I34" s="6"/>
    </row>
    <row r="35" spans="2:9" ht="12.75" customHeight="1" x14ac:dyDescent="0.3">
      <c r="B35" s="6"/>
      <c r="C35" s="6"/>
      <c r="E35" s="6"/>
      <c r="F35" s="6"/>
      <c r="H35" s="6"/>
      <c r="I35" s="6"/>
    </row>
    <row r="36" spans="2:9" ht="12.75" customHeight="1" x14ac:dyDescent="0.3">
      <c r="B36" s="6"/>
      <c r="C36" s="6"/>
      <c r="E36" s="6"/>
      <c r="F36" s="6"/>
      <c r="H36" s="6"/>
      <c r="I36" s="6"/>
    </row>
    <row r="37" spans="2:9" ht="12.75" customHeight="1" x14ac:dyDescent="0.3">
      <c r="B37" s="6"/>
      <c r="C37" s="6"/>
      <c r="E37" s="6"/>
      <c r="F37" s="6"/>
      <c r="H37" s="6"/>
      <c r="I37" s="6"/>
    </row>
    <row r="38" spans="2:9" ht="12.75" customHeight="1" x14ac:dyDescent="0.3">
      <c r="B38" s="6"/>
      <c r="C38" s="6"/>
      <c r="E38" s="6"/>
      <c r="F38" s="6"/>
      <c r="H38" s="6"/>
      <c r="I38" s="6"/>
    </row>
    <row r="39" spans="2:9" ht="12.75" customHeight="1" x14ac:dyDescent="0.3">
      <c r="B39" s="6"/>
      <c r="C39" s="6"/>
      <c r="E39" s="6"/>
      <c r="F39" s="6"/>
      <c r="H39" s="6"/>
      <c r="I39" s="6"/>
    </row>
    <row r="40" spans="2:9" ht="12.75" customHeight="1" x14ac:dyDescent="0.3">
      <c r="B40" s="6"/>
      <c r="C40" s="6"/>
      <c r="E40" s="6"/>
      <c r="F40" s="6"/>
      <c r="H40" s="6"/>
      <c r="I40" s="6"/>
    </row>
    <row r="41" spans="2:9" ht="12.75" customHeight="1" x14ac:dyDescent="0.3">
      <c r="B41" s="6"/>
      <c r="C41" s="6"/>
      <c r="E41" s="6"/>
      <c r="F41" s="6"/>
      <c r="H41" s="6"/>
      <c r="I41" s="6"/>
    </row>
    <row r="42" spans="2:9" ht="12.75" customHeight="1" x14ac:dyDescent="0.3">
      <c r="B42" s="6"/>
      <c r="C42" s="6"/>
      <c r="E42" s="6"/>
      <c r="F42" s="6"/>
      <c r="H42" s="6"/>
      <c r="I42" s="6"/>
    </row>
    <row r="43" spans="2:9" ht="12.75" customHeight="1" x14ac:dyDescent="0.3">
      <c r="B43" s="6"/>
      <c r="C43" s="6"/>
      <c r="E43" s="6"/>
      <c r="F43" s="6"/>
      <c r="H43" s="6"/>
      <c r="I43" s="6"/>
    </row>
    <row r="44" spans="2:9" ht="12.75" customHeight="1" x14ac:dyDescent="0.3">
      <c r="B44" s="6"/>
      <c r="C44" s="6"/>
      <c r="E44" s="6"/>
      <c r="F44" s="6"/>
      <c r="H44" s="6"/>
      <c r="I44" s="6"/>
    </row>
    <row r="45" spans="2:9" ht="12.75" customHeight="1" x14ac:dyDescent="0.3">
      <c r="B45" s="6"/>
      <c r="C45" s="6"/>
      <c r="E45" s="6"/>
      <c r="F45" s="6"/>
      <c r="H45" s="6"/>
      <c r="I45" s="6"/>
    </row>
    <row r="46" spans="2:9" ht="12.75" customHeight="1" x14ac:dyDescent="0.3">
      <c r="B46" s="6"/>
      <c r="C46" s="6"/>
      <c r="E46" s="6"/>
      <c r="F46" s="6"/>
      <c r="H46" s="6"/>
      <c r="I46" s="6"/>
    </row>
    <row r="47" spans="2:9" ht="12.75" customHeight="1" x14ac:dyDescent="0.3">
      <c r="B47" s="6"/>
      <c r="C47" s="6"/>
      <c r="E47" s="6"/>
      <c r="F47" s="6"/>
      <c r="H47" s="6"/>
      <c r="I47" s="6"/>
    </row>
    <row r="48" spans="2:9" x14ac:dyDescent="0.3">
      <c r="B48" s="10"/>
      <c r="C48" s="6"/>
      <c r="E48" s="10"/>
      <c r="F48" s="6"/>
      <c r="H48" s="10"/>
      <c r="I48" s="6"/>
    </row>
    <row r="49" spans="2:9" x14ac:dyDescent="0.3">
      <c r="B49" s="3"/>
      <c r="C49" s="3"/>
      <c r="E49" s="3"/>
      <c r="F49" s="3"/>
      <c r="H49" s="3"/>
      <c r="I49" s="3"/>
    </row>
    <row r="120" spans="19:19" x14ac:dyDescent="0.3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BENEDETTO FRANCESCA ROMANA</dc:creator>
  <cp:lastModifiedBy>CAMPANELLA MASSIMO</cp:lastModifiedBy>
  <cp:lastPrinted>2020-05-27T16:06:35Z</cp:lastPrinted>
  <dcterms:created xsi:type="dcterms:W3CDTF">2003-09-29T10:34:29Z</dcterms:created>
  <dcterms:modified xsi:type="dcterms:W3CDTF">2023-09-12T07:35:30Z</dcterms:modified>
</cp:coreProperties>
</file>